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D\!data\Desktop\Веб-сайт\2025-yil 2-chorak\AOKA\"/>
    </mc:Choice>
  </mc:AlternateContent>
  <xr:revisionPtr revIDLastSave="0" documentId="13_ncr:1_{C0345D79-4A41-4981-9D04-84EB2C4D46C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Йиллик параметр" sheetId="15" state="hidden" r:id="rId1"/>
    <sheet name="2025 йил 2-chorak" sheetId="19" r:id="rId2"/>
    <sheet name="Шартномалар" sheetId="12" state="hidden" r:id="rId3"/>
  </sheets>
  <definedNames>
    <definedName name="_xlnm._FilterDatabase" localSheetId="1" hidden="1">'2025 йил 2-chorak'!$A$8:$Q$94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'2025 йил 2-chorak'!$5:$8</definedName>
    <definedName name="_xlnm.Print_Titles" localSheetId="0">'Йиллик параметр'!$5:$7</definedName>
    <definedName name="_xlnm.Print_Area" localSheetId="1">'2025 йил 2-chorak'!$B$2:$Q$102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9" l="1"/>
  <c r="F11" i="19"/>
  <c r="E12" i="19"/>
  <c r="F12" i="19"/>
  <c r="E13" i="19"/>
  <c r="F13" i="19"/>
  <c r="E14" i="19"/>
  <c r="F14" i="19"/>
  <c r="E15" i="19"/>
  <c r="F15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E23" i="19"/>
  <c r="F23" i="19"/>
  <c r="E24" i="19"/>
  <c r="F24" i="19"/>
  <c r="E25" i="19"/>
  <c r="F25" i="19"/>
  <c r="E26" i="19"/>
  <c r="F26" i="19"/>
  <c r="E27" i="19"/>
  <c r="F27" i="19"/>
  <c r="E28" i="19"/>
  <c r="F28" i="19"/>
  <c r="E29" i="19"/>
  <c r="F29" i="19"/>
  <c r="E30" i="19"/>
  <c r="F30" i="19"/>
  <c r="E31" i="19"/>
  <c r="F31" i="19"/>
  <c r="E32" i="19"/>
  <c r="F32" i="19"/>
  <c r="E33" i="19"/>
  <c r="F33" i="19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E41" i="19"/>
  <c r="F41" i="19"/>
  <c r="E42" i="19"/>
  <c r="F42" i="19"/>
  <c r="E43" i="19"/>
  <c r="F43" i="19"/>
  <c r="E44" i="19"/>
  <c r="F44" i="19"/>
  <c r="E45" i="19"/>
  <c r="F45" i="19"/>
  <c r="E46" i="19"/>
  <c r="F46" i="19"/>
  <c r="E47" i="19"/>
  <c r="F47" i="19"/>
  <c r="E48" i="19"/>
  <c r="F48" i="19"/>
  <c r="E49" i="19"/>
  <c r="F49" i="19"/>
  <c r="E50" i="19"/>
  <c r="F50" i="19"/>
  <c r="E52" i="19"/>
  <c r="F52" i="19"/>
  <c r="E53" i="19"/>
  <c r="F53" i="19"/>
  <c r="E54" i="19"/>
  <c r="F54" i="19"/>
  <c r="E55" i="19"/>
  <c r="F55" i="19"/>
  <c r="E56" i="19"/>
  <c r="F56" i="19"/>
  <c r="E57" i="19"/>
  <c r="F57" i="19"/>
  <c r="E58" i="19"/>
  <c r="F58" i="19"/>
  <c r="E59" i="19"/>
  <c r="F59" i="19"/>
  <c r="E60" i="19"/>
  <c r="F60" i="19"/>
  <c r="E61" i="19"/>
  <c r="F61" i="19"/>
  <c r="E63" i="19"/>
  <c r="F63" i="19"/>
  <c r="E64" i="19"/>
  <c r="F64" i="19"/>
  <c r="E65" i="19"/>
  <c r="F65" i="19"/>
  <c r="E66" i="19"/>
  <c r="F66" i="19"/>
  <c r="E67" i="19"/>
  <c r="F67" i="19"/>
  <c r="E68" i="19"/>
  <c r="F68" i="19"/>
  <c r="E69" i="19"/>
  <c r="F69" i="19"/>
  <c r="E70" i="19"/>
  <c r="F70" i="19"/>
  <c r="E71" i="19"/>
  <c r="F71" i="19"/>
  <c r="E72" i="19"/>
  <c r="F72" i="19"/>
  <c r="E73" i="19"/>
  <c r="F73" i="19"/>
  <c r="E74" i="19"/>
  <c r="F74" i="19"/>
  <c r="E75" i="19"/>
  <c r="F75" i="19"/>
  <c r="E76" i="19"/>
  <c r="F76" i="19"/>
  <c r="E77" i="19"/>
  <c r="F77" i="19"/>
  <c r="E78" i="19"/>
  <c r="F78" i="19"/>
  <c r="E79" i="19"/>
  <c r="F79" i="19"/>
  <c r="E80" i="19"/>
  <c r="F80" i="19"/>
  <c r="E81" i="19"/>
  <c r="F81" i="19"/>
  <c r="E82" i="19"/>
  <c r="F82" i="19"/>
  <c r="E83" i="19"/>
  <c r="F83" i="19"/>
  <c r="E84" i="19"/>
  <c r="F84" i="19"/>
  <c r="E85" i="19"/>
  <c r="F85" i="19"/>
  <c r="E86" i="19"/>
  <c r="F86" i="19"/>
  <c r="E87" i="19"/>
  <c r="F87" i="19"/>
  <c r="E88" i="19"/>
  <c r="F88" i="19"/>
  <c r="E89" i="19"/>
  <c r="F89" i="19"/>
  <c r="E90" i="19"/>
  <c r="F90" i="19"/>
  <c r="E91" i="19"/>
  <c r="F91" i="19"/>
  <c r="E92" i="19"/>
  <c r="F92" i="19"/>
  <c r="E93" i="19"/>
  <c r="F93" i="19"/>
  <c r="E94" i="19"/>
  <c r="F94" i="19"/>
  <c r="E95" i="19"/>
  <c r="F95" i="19"/>
  <c r="E96" i="19"/>
  <c r="F96" i="19"/>
  <c r="E97" i="19"/>
  <c r="F97" i="19"/>
  <c r="E98" i="19"/>
  <c r="F98" i="19"/>
  <c r="E99" i="19"/>
  <c r="F99" i="19"/>
  <c r="E100" i="19"/>
  <c r="F100" i="19"/>
  <c r="E101" i="19"/>
  <c r="F101" i="19"/>
  <c r="E102" i="19"/>
  <c r="F102" i="19"/>
  <c r="E103" i="19"/>
  <c r="F103" i="19"/>
  <c r="F10" i="19"/>
  <c r="E10" i="19"/>
  <c r="H62" i="19"/>
  <c r="I62" i="19"/>
  <c r="I9" i="19" s="1"/>
  <c r="J62" i="19"/>
  <c r="J9" i="19" s="1"/>
  <c r="K62" i="19"/>
  <c r="N62" i="19"/>
  <c r="O62" i="19"/>
  <c r="P62" i="19"/>
  <c r="G62" i="19"/>
  <c r="H51" i="19"/>
  <c r="I51" i="19"/>
  <c r="J51" i="19"/>
  <c r="K51" i="19"/>
  <c r="L51" i="19"/>
  <c r="M51" i="19"/>
  <c r="N51" i="19"/>
  <c r="O51" i="19"/>
  <c r="P51" i="19"/>
  <c r="P9" i="19" s="1"/>
  <c r="G51" i="19"/>
  <c r="M66" i="19"/>
  <c r="M62" i="19" s="1"/>
  <c r="L64" i="19"/>
  <c r="L62" i="19" s="1"/>
  <c r="K64" i="19"/>
  <c r="J64" i="19"/>
  <c r="I64" i="19"/>
  <c r="H64" i="19"/>
  <c r="G64" i="19"/>
  <c r="G9" i="19" l="1"/>
  <c r="O9" i="19"/>
  <c r="H9" i="19"/>
  <c r="F51" i="19"/>
  <c r="E51" i="19"/>
  <c r="F62" i="19"/>
  <c r="E62" i="19"/>
  <c r="N61" i="19"/>
  <c r="N9" i="19" s="1"/>
  <c r="M61" i="19"/>
  <c r="M9" i="19" s="1"/>
  <c r="L16" i="19" l="1"/>
  <c r="K16" i="19"/>
  <c r="E16" i="19" l="1"/>
  <c r="E9" i="19" s="1"/>
  <c r="K9" i="19"/>
  <c r="F16" i="19"/>
  <c r="F9" i="19" s="1"/>
  <c r="L9" i="19"/>
  <c r="C11" i="19"/>
  <c r="C12" i="19" s="1"/>
  <c r="C13" i="19" s="1"/>
  <c r="C14" i="19" s="1"/>
  <c r="C15" i="19" s="1"/>
  <c r="C16" i="19" s="1"/>
  <c r="C17" i="19" s="1"/>
  <c r="C18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l="1"/>
  <c r="J47" i="15" l="1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<sst xmlns="http://schemas.openxmlformats.org/spreadsheetml/2006/main" count="4069" uniqueCount="1451">
  <si>
    <t>shundan:</t>
  </si>
  <si>
    <t>ish haqi va unga tenglashtiruvchi to‘lovlar miqdori</t>
  </si>
  <si>
    <t>boshqa joriy xarajatlar</t>
  </si>
  <si>
    <t>jami</t>
  </si>
  <si>
    <t>O‘z tasarrufidagi byudjet tashkilotlarining nomlanishi</t>
  </si>
  <si>
    <t>T/r</t>
  </si>
  <si>
    <t>Bino va inshoatlarni saqlash va joriy ta’mirlash ishlari uchun</t>
  </si>
  <si>
    <t>1-chorak</t>
  </si>
  <si>
    <t>2-chorak</t>
  </si>
  <si>
    <t>3-chorak</t>
  </si>
  <si>
    <t>Oktyabr</t>
  </si>
  <si>
    <t>Byudjetdan tashqari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</si>
  <si>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</si>
  <si>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</si>
  <si>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</si>
  <si>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</si>
  <si>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</si>
  <si>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</si>
  <si>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</si>
  <si>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</si>
  <si>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</si>
  <si>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</si>
  <si>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Byudjet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</si>
  <si>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</si>
  <si>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</si>
  <si>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</si>
  <si>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</si>
  <si>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</si>
  <si>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</si>
  <si>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</si>
  <si>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</si>
  <si>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</si>
  <si>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</si>
  <si>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</si>
  <si>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</si>
  <si>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</si>
  <si>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</si>
  <si>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</si>
  <si>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</si>
  <si>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</si>
  <si>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</si>
  <si>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</si>
  <si>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</si>
  <si>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</si>
  <si>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</si>
  <si>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</si>
  <si>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</si>
  <si>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</si>
  <si>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</si>
  <si>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</si>
  <si>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</si>
  <si>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</si>
  <si>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</si>
  <si>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</si>
  <si>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</si>
  <si>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</si>
  <si>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</si>
  <si>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</si>
  <si>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</si>
  <si>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</si>
  <si>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</si>
  <si>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</si>
  <si>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</si>
  <si>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</si>
  <si>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</si>
  <si>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</si>
  <si>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</si>
  <si>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</si>
  <si>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</si>
  <si>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</si>
  <si>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</si>
  <si>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</si>
  <si>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</si>
  <si>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</si>
  <si>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</si>
  <si>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</si>
  <si>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</si>
  <si>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</si>
  <si>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</si>
  <si>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</si>
  <si>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</si>
  <si>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</si>
  <si>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</si>
  <si>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</si>
  <si>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</si>
  <si>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</si>
  <si>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</si>
  <si>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</si>
  <si>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</si>
  <si>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</si>
  <si>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</si>
  <si>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</si>
  <si>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</si>
  <si>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</si>
  <si>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</si>
  <si>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</si>
  <si>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</si>
  <si>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</si>
  <si>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</si>
  <si>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</si>
  <si>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</si>
  <si>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</si>
  <si>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</si>
  <si>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</si>
  <si>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</si>
  <si>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</si>
  <si>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</si>
  <si>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</si>
  <si>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</si>
  <si>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</si>
  <si>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</si>
  <si>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</si>
  <si>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</si>
  <si>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</si>
  <si>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</si>
  <si>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</si>
  <si>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</si>
  <si>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</si>
  <si>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</si>
  <si>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</si>
  <si>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</si>
  <si>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</si>
  <si>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</si>
  <si>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</si>
  <si>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</si>
  <si>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</si>
  <si>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</si>
  <si>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</si>
  <si>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</si>
  <si>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</si>
  <si>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</si>
  <si>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</si>
  <si>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</si>
  <si>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</si>
  <si>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</si>
  <si>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</si>
  <si>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</si>
  <si>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</si>
  <si>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</si>
  <si>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</si>
  <si>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</si>
  <si>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</si>
  <si>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</si>
  <si>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</si>
  <si>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</si>
  <si>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</si>
  <si>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</si>
  <si>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</si>
  <si>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</si>
  <si>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</si>
  <si>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</si>
  <si>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</si>
  <si>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</si>
  <si>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</si>
  <si>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Konkursnыye torgi</t>
  </si>
  <si>
    <t> Pryamыye dogovora (UP-3953)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</si>
  <si>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</si>
  <si>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</si>
  <si>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</si>
  <si>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</si>
  <si>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</si>
  <si>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</si>
  <si>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</si>
  <si>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</si>
  <si>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Dogovorы i ix ispolneniye za YANVAR-OKTYABR</t>
  </si>
  <si>
    <t>Data izg.: 06.11.2020 11:17:25</t>
  </si>
  <si>
    <t>Yed.izm: sum.tiyin</t>
  </si>
  <si>
    <t>Naimen.filiala</t>
  </si>
  <si>
    <t>Lis.schet</t>
  </si>
  <si>
    <t>INN org.</t>
  </si>
  <si>
    <t>Tip informasii</t>
  </si>
  <si>
    <t>Osnovaniye</t>
  </si>
  <si>
    <t>Tip obyazatelstva</t>
  </si>
  <si>
    <t>Statya.</t>
  </si>
  <si>
    <t>Nomer</t>
  </si>
  <si>
    <t>Data</t>
  </si>
  <si>
    <t>Reg.nomer</t>
  </si>
  <si>
    <t>Data reg.</t>
  </si>
  <si>
    <t>Summa</t>
  </si>
  <si>
    <t>ID lota</t>
  </si>
  <si>
    <t>Postavщik</t>
  </si>
  <si>
    <t>Status</t>
  </si>
  <si>
    <t>Tip</t>
  </si>
  <si>
    <t>Rekvizitы banka</t>
  </si>
  <si>
    <t>Detali kontrakta</t>
  </si>
  <si>
    <t>Nomer schet-fakturы</t>
  </si>
  <si>
    <t>Data schet-fakturы</t>
  </si>
  <si>
    <t>Summa schet-fakturы</t>
  </si>
  <si>
    <t>Tip scheta</t>
  </si>
  <si>
    <t>dogovora</t>
  </si>
  <si>
    <t>Oplata</t>
  </si>
  <si>
    <t>Raznisa</t>
  </si>
  <si>
    <t>INN</t>
  </si>
  <si>
    <t>Priznak</t>
  </si>
  <si>
    <t>Naimenovaniye</t>
  </si>
  <si>
    <t>MFO</t>
  </si>
  <si>
    <t>Schet</t>
  </si>
  <si>
    <t>sub’yekta</t>
  </si>
  <si>
    <t>malыy/</t>
  </si>
  <si>
    <t>nemalыy</t>
  </si>
  <si>
    <t> Ministerstvo Finansov RUz</t>
  </si>
  <si>
    <t> 401010860262667950100092001</t>
  </si>
  <si>
    <t>Asosiy vosita</t>
  </si>
  <si>
    <t> 201122919</t>
  </si>
  <si>
    <t> Pryamыye dogovora</t>
  </si>
  <si>
    <t> oplata za priobretayemыx tovarov</t>
  </si>
  <si>
    <t> 1</t>
  </si>
  <si>
    <t> 11940</t>
  </si>
  <si>
    <t> 30.01.2020</t>
  </si>
  <si>
    <t> 306711795</t>
  </si>
  <si>
    <t> N</t>
  </si>
  <si>
    <t> OOO MEGA CRUISE</t>
  </si>
  <si>
    <t> Utverjden</t>
  </si>
  <si>
    <t> Dogovor</t>
  </si>
  <si>
    <t> 00256</t>
  </si>
  <si>
    <t> 20208000905122189001</t>
  </si>
  <si>
    <t> statya 4354990 Elektronno-sifrovыye zamki lot №1274484 bez NDS</t>
  </si>
  <si>
    <t> 2</t>
  </si>
  <si>
    <t> 4,000,000.00</t>
  </si>
  <si>
    <t xml:space="preserve">Kam baholi </t>
  </si>
  <si>
    <t> Elektronnыye torgi</t>
  </si>
  <si>
    <t> Elektronnыy magazin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</si>
  <si>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</si>
  <si>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</si>
  <si>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</si>
  <si>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</si>
  <si>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</si>
  <si>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</si>
  <si>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</si>
  <si>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160gr Listov v pachke 250</t>
  </si>
  <si>
    <t> 29</t>
  </si>
  <si>
    <t> 17.02.2020</t>
  </si>
  <si>
    <t> 1,899,980.00</t>
  </si>
  <si>
    <t> 7468595</t>
  </si>
  <si>
    <t> 16417</t>
  </si>
  <si>
    <t> Colotech Plus 200gr Listov v pachke 250</t>
  </si>
  <si>
    <t> 10.02.2020</t>
  </si>
  <si>
    <t> 2,349,990.00</t>
  </si>
  <si>
    <t> Sovershennaya Sdelka</t>
  </si>
  <si>
    <t> Elektronnыy auksion</t>
  </si>
  <si>
    <t> 4613904</t>
  </si>
  <si>
    <t> 19101</t>
  </si>
  <si>
    <t> 11.02.2020</t>
  </si>
  <si>
    <t> 306943429</t>
  </si>
  <si>
    <t> OOO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</si>
  <si>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</si>
  <si>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</si>
  <si>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</si>
  <si>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</si>
  <si>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</si>
  <si>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</si>
  <si>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</si>
  <si>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</si>
  <si>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</si>
  <si>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</si>
  <si>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</si>
  <si>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</si>
  <si>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statya 4252110 za Kashpo dlya svetov lechuza lot №1317837 s NDS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</si>
  <si>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</si>
  <si>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</si>
  <si>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</si>
  <si>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</si>
  <si>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</si>
  <si>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</si>
  <si>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</si>
  <si>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OOO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</si>
  <si>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</si>
  <si>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</si>
  <si>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</si>
  <si>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</si>
  <si>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</si>
  <si>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</si>
  <si>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</si>
  <si>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</si>
  <si>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</si>
  <si>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</si>
  <si>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</si>
  <si>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</si>
  <si>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</si>
  <si>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</si>
  <si>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</si>
  <si>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</si>
  <si>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</si>
  <si>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</si>
  <si>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</si>
  <si>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OOO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</si>
  <si>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</si>
  <si>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</si>
  <si>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</si>
  <si>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</si>
  <si>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</si>
  <si>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</si>
  <si>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</si>
  <si>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</si>
  <si>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XK"Axe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</si>
  <si>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</si>
  <si>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</si>
  <si>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</si>
  <si>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</si>
  <si>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</si>
  <si>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</si>
  <si>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</si>
  <si>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</si>
  <si>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"Namangan kanselyariyalari"MCHJ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</si>
  <si>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</si>
  <si>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</si>
  <si>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</si>
  <si>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</si>
  <si>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</si>
  <si>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</si>
  <si>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</si>
  <si>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</si>
  <si>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</si>
  <si>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</si>
  <si>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</si>
  <si>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</si>
  <si>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Bumaga ofisnaya Double A, A3, 80g m2, 500l, klass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</si>
  <si>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</si>
  <si>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</si>
  <si>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</si>
  <si>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</si>
  <si>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</si>
  <si>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</si>
  <si>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</si>
  <si>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</si>
  <si>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</si>
  <si>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PUNP 3x2,5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</si>
  <si>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</si>
  <si>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</si>
  <si>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</si>
  <si>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</si>
  <si>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</si>
  <si>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</si>
  <si>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</si>
  <si>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</si>
  <si>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</si>
  <si>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</si>
  <si>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"Kart-S</t>
  </si>
  <si>
    <t> 0000482</t>
  </si>
  <si>
    <t> 27.04.2020</t>
  </si>
  <si>
    <t> 5,175,000.00</t>
  </si>
  <si>
    <t> 7562283</t>
  </si>
  <si>
    <t> 33917</t>
  </si>
  <si>
    <t> 201354154</t>
  </si>
  <si>
    <t> SP "TASHKEI INTERNATIONAL"OOO</t>
  </si>
  <si>
    <t> 00837</t>
  </si>
  <si>
    <t> 20214000300192735001</t>
  </si>
  <si>
    <t> Lazernoye monoxromnoye mfu Ecosys M2640idw</t>
  </si>
  <si>
    <t> 103</t>
  </si>
  <si>
    <t> 03.03.2020</t>
  </si>
  <si>
    <t> 5,000,000.00</t>
  </si>
  <si>
    <t> 4630447</t>
  </si>
  <si>
    <t> 34242</t>
  </si>
  <si>
    <t> 305775456</t>
  </si>
  <si>
    <t> OOO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</si>
  <si>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</si>
  <si>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</si>
  <si>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</si>
  <si>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</si>
  <si>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</si>
  <si>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</si>
  <si>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</si>
  <si>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OOO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</si>
  <si>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</si>
  <si>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</si>
  <si>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</si>
  <si>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</si>
  <si>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</si>
  <si>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</si>
  <si>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</si>
  <si>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OOO "RDI ALLIANCE"</t>
  </si>
  <si>
    <t> 00442</t>
  </si>
  <si>
    <t> 20208000800461366001</t>
  </si>
  <si>
    <t> Mashinka dlya chistki obuvi (malenkaya)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</si>
  <si>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</si>
  <si>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</si>
  <si>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</si>
  <si>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</si>
  <si>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</si>
  <si>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</si>
  <si>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</si>
  <si>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</si>
  <si>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</si>
  <si>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</si>
  <si>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</si>
  <si>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</si>
  <si>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</si>
  <si>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</si>
  <si>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</si>
  <si>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MCHJ</t>
  </si>
  <si>
    <t> 01151</t>
  </si>
  <si>
    <t> 20208000205049438001</t>
  </si>
  <si>
    <t> Yorshik dlya unitaza</t>
  </si>
  <si>
    <t> 0070320</t>
  </si>
  <si>
    <t> 20.03.2020</t>
  </si>
  <si>
    <t> 236,770.00</t>
  </si>
  <si>
    <t> 601</t>
  </si>
  <si>
    <t> 44841</t>
  </si>
  <si>
    <t> 305701358</t>
  </si>
  <si>
    <t> Aziya grand medikal MCHJ</t>
  </si>
  <si>
    <t> 01008</t>
  </si>
  <si>
    <t> 20208000400909638003</t>
  </si>
  <si>
    <t> za Termometr beskontaktnыy sog Up 3953 lot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</si>
  <si>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</si>
  <si>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</si>
  <si>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</si>
  <si>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</si>
  <si>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</si>
  <si>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</si>
  <si>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</si>
  <si>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</si>
  <si>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za Antiseptikov sog. Up -3953 Lot 1392661</t>
  </si>
  <si>
    <t> 119</t>
  </si>
  <si>
    <t> 10,960,000.00</t>
  </si>
  <si>
    <t> 13/20</t>
  </si>
  <si>
    <t> 46094</t>
  </si>
  <si>
    <t> 200526099</t>
  </si>
  <si>
    <t> IP Albeta</t>
  </si>
  <si>
    <t> 01071</t>
  </si>
  <si>
    <t> 20208000600600217001</t>
  </si>
  <si>
    <t> statya 4354990 za priobreteniye alkatel apparata lot №1387753s uchyotom NDS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</si>
  <si>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</si>
  <si>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</si>
  <si>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</si>
  <si>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</si>
  <si>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</si>
  <si>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</si>
  <si>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</si>
  <si>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LUXYe" MCHJ</t>
  </si>
  <si>
    <t> 00425</t>
  </si>
  <si>
    <t> 20208000104289841001</t>
  </si>
  <si>
    <t> za Maska lisevaya gigiyenicheskaya sog UP 3953 13 punkt lot 1399089</t>
  </si>
  <si>
    <t> 196</t>
  </si>
  <si>
    <t> 23,000,000.00</t>
  </si>
  <si>
    <t> 104-SAR</t>
  </si>
  <si>
    <t> 47711</t>
  </si>
  <si>
    <t> za Antiseptikov sog. Up -3953 Lot 1399208</t>
  </si>
  <si>
    <t> 120</t>
  </si>
  <si>
    <t> 18,424,000.00</t>
  </si>
  <si>
    <t> 7628064</t>
  </si>
  <si>
    <t> 50716</t>
  </si>
  <si>
    <t> 306780316</t>
  </si>
  <si>
    <t> OOO ALL IN ONE MARKET</t>
  </si>
  <si>
    <t> 01086</t>
  </si>
  <si>
    <t> 20208000505131789001</t>
  </si>
  <si>
    <t> Modem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</si>
  <si>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</si>
  <si>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</si>
  <si>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</si>
  <si>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</si>
  <si>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</si>
  <si>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</si>
  <si>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</si>
  <si>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</si>
  <si>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</si>
  <si>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</si>
  <si>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</si>
  <si>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OOO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</si>
  <si>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</si>
  <si>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</si>
  <si>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</si>
  <si>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</si>
  <si>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</si>
  <si>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</si>
  <si>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</si>
  <si>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</si>
  <si>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</si>
  <si>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</si>
  <si>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Saqlash</t>
  </si>
  <si>
    <t> oplata za priobretayemыx uslug</t>
  </si>
  <si>
    <t> 4</t>
  </si>
  <si>
    <t> 56325</t>
  </si>
  <si>
    <t> 14.04.2020</t>
  </si>
  <si>
    <t> 305360159</t>
  </si>
  <si>
    <t> OOO "CLIMAT LUX"</t>
  </si>
  <si>
    <t> 00401</t>
  </si>
  <si>
    <t> 20208000900849841001</t>
  </si>
  <si>
    <t> st. 4234990; 4239000 za okazaniye uslug i vыp. rabot po texn., kruglos. obsl. sistemы kondisionirovaniya i ventilyasii vozduxa, sant. i elekt. obor. zdaniya MF RUz bez NDS lot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</si>
  <si>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</si>
  <si>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</si>
  <si>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</si>
  <si>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</si>
  <si>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</si>
  <si>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</si>
  <si>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</si>
  <si>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MCHJ " MASTER-LIFT"</t>
  </si>
  <si>
    <t> 20208000504948389001</t>
  </si>
  <si>
    <t> st. 4234990; 4232200 texnicheskoye obslujivaniye avtomaticheskoy rabotы na UPS, dizel generatora, sistemы videonablyudeniya, shlagbauma i liftovogo oborudovaniya. Bez NDS. Lot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</si>
  <si>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</si>
  <si>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</si>
  <si>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</si>
  <si>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</si>
  <si>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</si>
  <si>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</si>
  <si>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</si>
  <si>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Toshkent shaxar Dezinfeksiya stansiyasi</t>
  </si>
  <si>
    <t> 00398</t>
  </si>
  <si>
    <t> 20210000700109312001</t>
  </si>
  <si>
    <t> Za deznfeksiya-barba s potogennыmi mikrobami sog.UP-3953 pun.13 lot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</si>
  <si>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</si>
  <si>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</si>
  <si>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</si>
  <si>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</si>
  <si>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</si>
  <si>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</si>
  <si>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</si>
  <si>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</si>
  <si>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</si>
  <si>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</si>
  <si>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</si>
  <si>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Za deznfeksiya -barba s potogennыmi mikrobami sog.UP-3953 pun.13 lot № 1426393</t>
  </si>
  <si>
    <t> 60</t>
  </si>
  <si>
    <t> 07.04.2020</t>
  </si>
  <si>
    <t> 68</t>
  </si>
  <si>
    <t> 58657</t>
  </si>
  <si>
    <t> 21.04.2020</t>
  </si>
  <si>
    <t> Za deznfeksiya -barba s potogennыmi mikrobami sog.UP-3953 pun.13 lot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</si>
  <si>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</si>
  <si>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</si>
  <si>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</si>
  <si>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</si>
  <si>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</si>
  <si>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</si>
  <si>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</si>
  <si>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OOO DESKFORM</t>
  </si>
  <si>
    <t> 20214000004331983001</t>
  </si>
  <si>
    <t> Svetocopy A4, S#07/3 Bumaga listovaya dlya ofis.texniki</t>
  </si>
  <si>
    <t> 7951513/1</t>
  </si>
  <si>
    <t> 55</t>
  </si>
  <si>
    <t> 65435</t>
  </si>
  <si>
    <t> 12.05.2020</t>
  </si>
  <si>
    <t> 306085910</t>
  </si>
  <si>
    <t> OOO BEST GLOVES</t>
  </si>
  <si>
    <t> 01034</t>
  </si>
  <si>
    <t> 20208000100994282001</t>
  </si>
  <si>
    <t> za priobriteniye perchatki nitrilovыye FINFLEX neopudrennыye Razmer M sog UP3953 lot №1488682</t>
  </si>
  <si>
    <t> 16.04.2020</t>
  </si>
  <si>
    <t> 3,200,000.00</t>
  </si>
  <si>
    <t> 405</t>
  </si>
  <si>
    <t> 65677</t>
  </si>
  <si>
    <t> 15,000,000.00</t>
  </si>
  <si>
    <t> za Maska lisevaya gigiyenicheskaya sog UP 3953 13 punkt lot №1519726</t>
  </si>
  <si>
    <t> 538</t>
  </si>
  <si>
    <t> 11.05.2020</t>
  </si>
  <si>
    <t> 2132</t>
  </si>
  <si>
    <t> 66414</t>
  </si>
  <si>
    <t> 13.05.2020</t>
  </si>
  <si>
    <t> 705,000.00</t>
  </si>
  <si>
    <t> za Lotok vertik metall. 3 otd 9197 Deli sog ZRU-472 44-statya lot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</si>
  <si>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</si>
  <si>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</si>
  <si>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</si>
  <si>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</si>
  <si>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</si>
  <si>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</si>
  <si>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</si>
  <si>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OOO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</si>
  <si>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</si>
  <si>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</si>
  <si>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</si>
  <si>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</si>
  <si>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</si>
  <si>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</si>
  <si>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</si>
  <si>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</si>
  <si>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</si>
  <si>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OOO "ASIA NEW PLAST"</t>
  </si>
  <si>
    <t> 01101</t>
  </si>
  <si>
    <t> 20208000600405328001</t>
  </si>
  <si>
    <t> statya 4252110 za jalyuzi rolo lot №1589916 s uchyotom ND sog ZRU 472 44 statiya</t>
  </si>
  <si>
    <t> 34</t>
  </si>
  <si>
    <t> 516</t>
  </si>
  <si>
    <t> 85297</t>
  </si>
  <si>
    <t> Gigiyenicheskaya maska dlya liso. bez NDS. sog UP 3953 13 statiya lot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</si>
  <si>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</si>
  <si>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</si>
  <si>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</si>
  <si>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</si>
  <si>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</si>
  <si>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</si>
  <si>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</si>
  <si>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</si>
  <si>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</si>
  <si>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Organayzer nastolnыy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</si>
  <si>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</si>
  <si>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</si>
  <si>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</si>
  <si>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</si>
  <si>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</si>
  <si>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</si>
  <si>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</si>
  <si>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OOO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</si>
  <si>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</si>
  <si>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</si>
  <si>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</si>
  <si>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</si>
  <si>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</si>
  <si>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</si>
  <si>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</si>
  <si>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</si>
  <si>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</si>
  <si>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</si>
  <si>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</si>
  <si>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Antiseptik-OP plastikovыy flakon 0,5 l.bez NDS. Lot: №1590880 sog UP 3953 statiya 13</t>
  </si>
  <si>
    <t> 41</t>
  </si>
  <si>
    <t> 11.06.2020</t>
  </si>
  <si>
    <t> 8020906</t>
  </si>
  <si>
    <t> 86320</t>
  </si>
  <si>
    <t> 4,793,065.00</t>
  </si>
  <si>
    <t> Bumaga kseroksnaya A3 Svetocopy 80gr., 500l., 5 kg, klass S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</si>
  <si>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</si>
  <si>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</si>
  <si>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</si>
  <si>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</si>
  <si>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</si>
  <si>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</si>
  <si>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</si>
  <si>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</si>
  <si>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</si>
  <si>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</si>
  <si>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SALFETKA "SILEN" 100SHT 30X30</t>
  </si>
  <si>
    <t> 731</t>
  </si>
  <si>
    <t> 8031353</t>
  </si>
  <si>
    <t> 88934</t>
  </si>
  <si>
    <t> 1,002,600.00</t>
  </si>
  <si>
    <t> Bumajnыy polotensa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</si>
  <si>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</si>
  <si>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</si>
  <si>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</si>
  <si>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</si>
  <si>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</si>
  <si>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</si>
  <si>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</si>
  <si>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</si>
  <si>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uzbekiston</t>
  </si>
  <si>
    <t> 732</t>
  </si>
  <si>
    <t> 8031332</t>
  </si>
  <si>
    <t> 88947</t>
  </si>
  <si>
    <t> 150,000.00</t>
  </si>
  <si>
    <t> Delfin</t>
  </si>
  <si>
    <t> 733</t>
  </si>
  <si>
    <t> 8031227</t>
  </si>
  <si>
    <t> 88948</t>
  </si>
  <si>
    <t> 248,000.00</t>
  </si>
  <si>
    <t> Gubka dlya mittya posudu 5sm*10sm*4sm</t>
  </si>
  <si>
    <t> 1976</t>
  </si>
  <si>
    <t> 8031312</t>
  </si>
  <si>
    <t> 88950</t>
  </si>
  <si>
    <t> 240,000.00</t>
  </si>
  <si>
    <t> 305236406</t>
  </si>
  <si>
    <t> OOO "GIFT BOX"</t>
  </si>
  <si>
    <t> 01121</t>
  </si>
  <si>
    <t> 20208000300837953001</t>
  </si>
  <si>
    <t> Perchatka X/B</t>
  </si>
  <si>
    <t> 23</t>
  </si>
  <si>
    <t> 26.06.2020</t>
  </si>
  <si>
    <t> 8031209</t>
  </si>
  <si>
    <t> 88952</t>
  </si>
  <si>
    <t> 719,920.00</t>
  </si>
  <si>
    <t> 307397600</t>
  </si>
  <si>
    <t> OOO ABDU SAID-BARAKA TRADE</t>
  </si>
  <si>
    <t> 20208000305224990001</t>
  </si>
  <si>
    <t> Krem-mыlo jidkoye uvlajnyayuщyeye "Milana"</t>
  </si>
  <si>
    <t> 8031250</t>
  </si>
  <si>
    <t> 88953</t>
  </si>
  <si>
    <t> 1,199,760.00</t>
  </si>
  <si>
    <t> 305857804</t>
  </si>
  <si>
    <t> OOO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</si>
  <si>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</si>
  <si>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</si>
  <si>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</si>
  <si>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</si>
  <si>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</si>
  <si>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</si>
  <si>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"Mutabar Zamindagi Tantana" XK</t>
  </si>
  <si>
    <t> 00991</t>
  </si>
  <si>
    <t> 20208000304358718001</t>
  </si>
  <si>
    <t> Gel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</si>
  <si>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</si>
  <si>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</si>
  <si>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</si>
  <si>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</si>
  <si>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</si>
  <si>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</si>
  <si>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</si>
  <si>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</si>
  <si>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</si>
  <si>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</si>
  <si>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</si>
  <si>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OOO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</si>
  <si>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</si>
  <si>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</si>
  <si>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</si>
  <si>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</si>
  <si>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</si>
  <si>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</si>
  <si>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</si>
  <si>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Papka skorosshivatel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</si>
  <si>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</si>
  <si>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</si>
  <si>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</si>
  <si>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</si>
  <si>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</si>
  <si>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</si>
  <si>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</si>
  <si>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</si>
  <si>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</si>
  <si>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</si>
  <si>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</si>
  <si>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</si>
  <si>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</si>
  <si>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</si>
  <si>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</si>
  <si>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</si>
  <si>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</si>
  <si>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</si>
  <si>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</si>
  <si>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Perchatki nitrialovыye neopudrennыye Razmer M № lota: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</si>
  <si>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</si>
  <si>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</si>
  <si>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</si>
  <si>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</si>
  <si>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</si>
  <si>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</si>
  <si>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</si>
  <si>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</si>
  <si>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</si>
  <si>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st 4252110 priobreteniye antibakterialnogo mыla Bez NDS sog UP 3953 stat 13 Lot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</si>
  <si>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</si>
  <si>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</si>
  <si>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</si>
  <si>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</si>
  <si>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</si>
  <si>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</si>
  <si>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</si>
  <si>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OOO "BRIGHT STAR SERVICE"</t>
  </si>
  <si>
    <t> 20208000900401674001</t>
  </si>
  <si>
    <t> Netkanoye polotno</t>
  </si>
  <si>
    <t> 8091140</t>
  </si>
  <si>
    <t> 101764</t>
  </si>
  <si>
    <t> 2,499,750.00</t>
  </si>
  <si>
    <t> Osvejitel vozduxa AIR WICK 250ml</t>
  </si>
  <si>
    <t> 2326</t>
  </si>
  <si>
    <t> 16.07.2020</t>
  </si>
  <si>
    <t> 016</t>
  </si>
  <si>
    <t> 104465</t>
  </si>
  <si>
    <t> za priobreteniye priborы sog ZRU №472 44-statiya lot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</si>
  <si>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</si>
  <si>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</si>
  <si>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</si>
  <si>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</si>
  <si>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</si>
  <si>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</si>
  <si>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</si>
  <si>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</si>
  <si>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</si>
  <si>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</si>
  <si>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</si>
  <si>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</si>
  <si>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</si>
  <si>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</si>
  <si>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</si>
  <si>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</si>
  <si>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</si>
  <si>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</si>
  <si>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</si>
  <si>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</si>
  <si>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</si>
  <si>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</si>
  <si>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OOO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</si>
  <si>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</si>
  <si>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</si>
  <si>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</si>
  <si>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</si>
  <si>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</si>
  <si>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</si>
  <si>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</si>
  <si>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</si>
  <si>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</si>
  <si>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</si>
  <si>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</si>
  <si>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</si>
  <si>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</si>
  <si>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</si>
  <si>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</si>
  <si>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</si>
  <si>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</si>
  <si>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</si>
  <si>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</si>
  <si>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Antiseptin-(marka B). № lota: 1644686 sog UP 3953 13- stat</t>
  </si>
  <si>
    <t> 79</t>
  </si>
  <si>
    <t> 21.07.2020</t>
  </si>
  <si>
    <t> 630</t>
  </si>
  <si>
    <t> 107100</t>
  </si>
  <si>
    <t> 30,000,000.00</t>
  </si>
  <si>
    <t> Dlya pokupka odnorazovыye lisevaya maska. № lota: 1644761 sog UP 3953 13- stat</t>
  </si>
  <si>
    <t> 982</t>
  </si>
  <si>
    <t> 8126414</t>
  </si>
  <si>
    <t> 107632</t>
  </si>
  <si>
    <t> 22.07.2020</t>
  </si>
  <si>
    <t> 1,350,000.00</t>
  </si>
  <si>
    <t> 304815209</t>
  </si>
  <si>
    <t> SHERZOD STATIONERY Mchj</t>
  </si>
  <si>
    <t> 00395</t>
  </si>
  <si>
    <t> 20208000700758000005</t>
  </si>
  <si>
    <t> Uni-ball GEL IMPAKC 1.0mm</t>
  </si>
  <si>
    <t> 1289</t>
  </si>
  <si>
    <t> 1191</t>
  </si>
  <si>
    <t> 108631</t>
  </si>
  <si>
    <t> 1,228,200.00</t>
  </si>
  <si>
    <t> 303478716</t>
  </si>
  <si>
    <t> CHP DEKOS GROUP</t>
  </si>
  <si>
    <t> 20208000400513160001</t>
  </si>
  <si>
    <t> Papka dlya dokumentov № lota: 1638927</t>
  </si>
  <si>
    <t> 3229</t>
  </si>
  <si>
    <t> 25.07.2020</t>
  </si>
  <si>
    <t> 101-SCT</t>
  </si>
  <si>
    <t> 111488</t>
  </si>
  <si>
    <t> 29.07.2020</t>
  </si>
  <si>
    <t> 10,091,250.00</t>
  </si>
  <si>
    <t> Dezinfeksionnыy tonnel s datchikom dvijenniya bez NDS sog. UP 3953 13- stati lot №1658814</t>
  </si>
  <si>
    <t> 82</t>
  </si>
  <si>
    <t> 30.07.2020</t>
  </si>
  <si>
    <t> 100-SCT</t>
  </si>
  <si>
    <t> 111632</t>
  </si>
  <si>
    <t> 6,831,000.00</t>
  </si>
  <si>
    <t> Za Obluchatel Kvars-9 (bolshoy s podstavkoy) sog UP 3953 13- statiya Lot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</si>
  <si>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</si>
  <si>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</si>
  <si>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</si>
  <si>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</si>
  <si>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</si>
  <si>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</si>
  <si>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</si>
  <si>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</si>
  <si>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</si>
  <si>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</si>
  <si>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</si>
  <si>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</si>
  <si>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</si>
  <si>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</si>
  <si>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</si>
  <si>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</si>
  <si>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OOO "AIR LUX"</t>
  </si>
  <si>
    <t> 20208000305038904001</t>
  </si>
  <si>
    <t> st. 4234990; 4239000 za okazaniye uslug i vыp. rabot po texn., kruglos. obsl. sistemы kondisionirovaniya i ventilyasii vozduxa, sant. i elekt. obor. zdaniya MF EVS RUz bez NDS lot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</si>
  <si>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</si>
  <si>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</si>
  <si>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</si>
  <si>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</si>
  <si>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</si>
  <si>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</si>
  <si>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</si>
  <si>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</si>
  <si>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</si>
  <si>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</si>
  <si>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</si>
  <si>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</si>
  <si>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</si>
  <si>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</si>
  <si>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</si>
  <si>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</si>
  <si>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</si>
  <si>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</si>
  <si>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</si>
  <si>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</si>
  <si>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</si>
  <si>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</si>
  <si>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OOO NODIRBEK SMART-SERVICE</t>
  </si>
  <si>
    <t> 01075</t>
  </si>
  <si>
    <t> 20208000900948069001</t>
  </si>
  <si>
    <t> Gazonokosilka ruchnaya (trimmer ), model IESUZ-520.</t>
  </si>
  <si>
    <t> 336/2020</t>
  </si>
  <si>
    <t> 12.08.2020</t>
  </si>
  <si>
    <t> 8189517</t>
  </si>
  <si>
    <t> 117654</t>
  </si>
  <si>
    <t> 620727634</t>
  </si>
  <si>
    <t> Ya.T.T Matchanov Mansur Bozorboyevich</t>
  </si>
  <si>
    <t> 00568</t>
  </si>
  <si>
    <t> 20218000005161583001</t>
  </si>
  <si>
    <t> adaptr vilka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</si>
  <si>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</si>
  <si>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</si>
  <si>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</si>
  <si>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</si>
  <si>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</si>
  <si>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</si>
  <si>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</si>
  <si>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</si>
  <si>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</si>
  <si>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</si>
  <si>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</si>
  <si>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</si>
  <si>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</si>
  <si>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</si>
  <si>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</si>
  <si>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Odnorazovыy bumajnыy stakan</t>
  </si>
  <si>
    <t> 8272030</t>
  </si>
  <si>
    <t> 132943</t>
  </si>
  <si>
    <t> 4,940,400.00</t>
  </si>
  <si>
    <t> Bumaga listovaya dlya ofisnoy texniki "SVETOCOPY" A4 80 gr/m2 v pach 500 listov, klass C+(CIE 146%)(1 pachka=2,5kg)</t>
  </si>
  <si>
    <t> 1247</t>
  </si>
  <si>
    <t> 15.09.2020</t>
  </si>
  <si>
    <t> 8272079</t>
  </si>
  <si>
    <t> 132995</t>
  </si>
  <si>
    <t> 1,945,000.00</t>
  </si>
  <si>
    <t> 302443910</t>
  </si>
  <si>
    <t> MCHJ Charos Kogoz</t>
  </si>
  <si>
    <t> 00115</t>
  </si>
  <si>
    <t> 20208000805010007001</t>
  </si>
  <si>
    <t> Bumaga dlya ofisnoy texniki A4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</si>
  <si>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</si>
  <si>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</si>
  <si>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</si>
  <si>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</si>
  <si>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</si>
  <si>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</si>
  <si>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</si>
  <si>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</si>
  <si>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</si>
  <si>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CHP FELIX BUSINESS KAPITAL</t>
  </si>
  <si>
    <t> 00978</t>
  </si>
  <si>
    <t> 20208000305246975001</t>
  </si>
  <si>
    <t> Bloknot s kalkulyatrom</t>
  </si>
  <si>
    <t> 8271748/1</t>
  </si>
  <si>
    <t> 07.09.2020</t>
  </si>
  <si>
    <t> 8273427</t>
  </si>
  <si>
    <t> 133342</t>
  </si>
  <si>
    <t> 210,000.00</t>
  </si>
  <si>
    <t> bumaga dlya zametok</t>
  </si>
  <si>
    <t> 2259</t>
  </si>
  <si>
    <t> 10.09.2020</t>
  </si>
  <si>
    <t> 8273591</t>
  </si>
  <si>
    <t> 133346</t>
  </si>
  <si>
    <t> 2,700,000.00</t>
  </si>
  <si>
    <t> Deli</t>
  </si>
  <si>
    <t> 2264</t>
  </si>
  <si>
    <t> 8273576</t>
  </si>
  <si>
    <t> 133348</t>
  </si>
  <si>
    <t> 115,000.00</t>
  </si>
  <si>
    <t> Marker dlya doski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</si>
  <si>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</si>
  <si>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</si>
  <si>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</si>
  <si>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</si>
  <si>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</si>
  <si>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</si>
  <si>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</si>
  <si>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</si>
  <si>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</si>
  <si>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Organayzer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</si>
  <si>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</si>
  <si>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</si>
  <si>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</si>
  <si>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</si>
  <si>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</si>
  <si>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</si>
  <si>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</si>
  <si>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Skrepka Memoris 0506-25 25mm 100pcs v upak</t>
  </si>
  <si>
    <t> 205</t>
  </si>
  <si>
    <t> 8273581</t>
  </si>
  <si>
    <t> 133352</t>
  </si>
  <si>
    <t> 2,680,000.00</t>
  </si>
  <si>
    <t> Bumaga samokl. 76x76 kub (4sv-neon) 03003 Deli</t>
  </si>
  <si>
    <t> 2263</t>
  </si>
  <si>
    <t> 8273573</t>
  </si>
  <si>
    <t> 133353</t>
  </si>
  <si>
    <t> 2,670,000.00</t>
  </si>
  <si>
    <t> 306065792</t>
  </si>
  <si>
    <t> CHP NANDS</t>
  </si>
  <si>
    <t> 01042</t>
  </si>
  <si>
    <t> 20208000400993555001</t>
  </si>
  <si>
    <t> Uzb</t>
  </si>
  <si>
    <t> 90</t>
  </si>
  <si>
    <t> 8273583</t>
  </si>
  <si>
    <t> 133354</t>
  </si>
  <si>
    <t> 1,355,550.00</t>
  </si>
  <si>
    <t> 302301976</t>
  </si>
  <si>
    <t> Yosh nixol MCHJ</t>
  </si>
  <si>
    <t> 00909</t>
  </si>
  <si>
    <t> 20208000604977612001</t>
  </si>
  <si>
    <t> Lotok</t>
  </si>
  <si>
    <t> 518</t>
  </si>
  <si>
    <t> 8273594</t>
  </si>
  <si>
    <t> 133355</t>
  </si>
  <si>
    <t> 144,000.00</t>
  </si>
  <si>
    <t> ruchka sharikovaya AlFA 1.0 mm</t>
  </si>
  <si>
    <t> 519</t>
  </si>
  <si>
    <t> 8273586</t>
  </si>
  <si>
    <t> 133357</t>
  </si>
  <si>
    <t> 3,277,770.00</t>
  </si>
  <si>
    <t> 305709583</t>
  </si>
  <si>
    <t> OOO GOLD BAYTEREK</t>
  </si>
  <si>
    <t> 00591</t>
  </si>
  <si>
    <t> 20208000200910715001</t>
  </si>
  <si>
    <t> Radiotelefon Panasonic KX-TG2511UAM</t>
  </si>
  <si>
    <t> 8273586/09</t>
  </si>
  <si>
    <t> 8273587</t>
  </si>
  <si>
    <t> 133358</t>
  </si>
  <si>
    <t> Radiotelefon Panasonic KX-TG 2511UAS</t>
  </si>
  <si>
    <t> 8273587/09</t>
  </si>
  <si>
    <t> 8273588</t>
  </si>
  <si>
    <t> 133359</t>
  </si>
  <si>
    <t> 3,190,000.00</t>
  </si>
  <si>
    <t> 307500116</t>
  </si>
  <si>
    <t> CHP DREAMNEST</t>
  </si>
  <si>
    <t> 00694</t>
  </si>
  <si>
    <t> 20208000205242266001</t>
  </si>
  <si>
    <t> Radiotelefon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</si>
  <si>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</si>
  <si>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</si>
  <si>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</si>
  <si>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</si>
  <si>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</si>
  <si>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</si>
  <si>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</si>
  <si>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YAKKA TARTIBDAGI TADBIRKOR</t>
  </si>
  <si>
    <t> 01089</t>
  </si>
  <si>
    <t> 20218000800848454001</t>
  </si>
  <si>
    <t> Topor srednoye</t>
  </si>
  <si>
    <t> 165</t>
  </si>
  <si>
    <t> 18.09.2020</t>
  </si>
  <si>
    <t> 8329889</t>
  </si>
  <si>
    <t> 142902</t>
  </si>
  <si>
    <t> 1,300,000.00</t>
  </si>
  <si>
    <t> 20208000900999115001</t>
  </si>
  <si>
    <t> Doska belaya 90x120 8784 Deli s podst.</t>
  </si>
  <si>
    <t> 2674</t>
  </si>
  <si>
    <t> 30.09.2020</t>
  </si>
  <si>
    <t> 8341325</t>
  </si>
  <si>
    <t> 144564</t>
  </si>
  <si>
    <t> 21.09.2020</t>
  </si>
  <si>
    <t> 875,000.00</t>
  </si>
  <si>
    <t> Stakan bir martalik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</si>
  <si>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</si>
  <si>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</si>
  <si>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</si>
  <si>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</si>
  <si>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</si>
  <si>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</si>
  <si>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</si>
  <si>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OOO CHORTOQ NUR MEGA STAR</t>
  </si>
  <si>
    <t> 20208000505112158001</t>
  </si>
  <si>
    <t> Marlya ok choklari kalin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</si>
  <si>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</si>
  <si>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</si>
  <si>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</si>
  <si>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</si>
  <si>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</si>
  <si>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</si>
  <si>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</si>
  <si>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MCHJ</t>
  </si>
  <si>
    <t> 00427</t>
  </si>
  <si>
    <t> 20208000405055509001</t>
  </si>
  <si>
    <t> YeLT</t>
  </si>
  <si>
    <t> 038892</t>
  </si>
  <si>
    <t> 151157</t>
  </si>
  <si>
    <t> 1,450,000.00</t>
  </si>
  <si>
    <t> 303290714</t>
  </si>
  <si>
    <t> SP OOO "PROTECTION COSMETICS"</t>
  </si>
  <si>
    <t> 00882</t>
  </si>
  <si>
    <t> 20214000900456082001</t>
  </si>
  <si>
    <t> za Jidkoye mыlo krem 5 kg kooperasionnaya birja lot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</si>
  <si>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</si>
  <si>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</si>
  <si>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</si>
  <si>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</si>
  <si>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</si>
  <si>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</si>
  <si>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</si>
  <si>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st 4252110 priobreteniye loktevogo nastennogo dozatora bez NDS Lot №1704069</t>
  </si>
  <si>
    <t> 107</t>
  </si>
  <si>
    <t> 115-SCT</t>
  </si>
  <si>
    <t> 132610</t>
  </si>
  <si>
    <t> 21,000,000.00</t>
  </si>
  <si>
    <t> st 4252110 priobreteniye antiseptikov bez NDS Lot №1704051</t>
  </si>
  <si>
    <t> 106</t>
  </si>
  <si>
    <t> 734</t>
  </si>
  <si>
    <t> 135473</t>
  </si>
  <si>
    <t> 09.09.2020</t>
  </si>
  <si>
    <t> Dlya pokupka odnorazovыye lisevaya maska. № lota: 1709510 sog UP 3953 13- stat</t>
  </si>
  <si>
    <t> 1150</t>
  </si>
  <si>
    <t> 8298173</t>
  </si>
  <si>
    <t> 137374</t>
  </si>
  <si>
    <t> 11.09.2020</t>
  </si>
  <si>
    <t> 1,490,000.00</t>
  </si>
  <si>
    <t> 306498927</t>
  </si>
  <si>
    <t> OOO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</si>
  <si>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</si>
  <si>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</si>
  <si>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</si>
  <si>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</si>
  <si>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</si>
  <si>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</si>
  <si>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</si>
  <si>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</si>
  <si>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</si>
  <si>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OOO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</si>
  <si>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</si>
  <si>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</si>
  <si>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</si>
  <si>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</si>
  <si>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</si>
  <si>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</si>
  <si>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</si>
  <si>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OOO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</si>
  <si>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</si>
  <si>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</si>
  <si>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</si>
  <si>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</si>
  <si>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</si>
  <si>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</si>
  <si>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</si>
  <si>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</si>
  <si>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OOO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</si>
  <si>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</si>
  <si>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</si>
  <si>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</si>
  <si>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</si>
  <si>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</si>
  <si>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</si>
  <si>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</si>
  <si>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</si>
  <si>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</si>
  <si>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</si>
  <si>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</si>
  <si>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</si>
  <si>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</si>
  <si>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</si>
  <si>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</si>
  <si>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za Moyuщyeye sredistvo RM 760 Classic (10 kg 6.291-388.0) sog ZRU 472 44- stati. lot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</si>
  <si>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</si>
  <si>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</si>
  <si>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</si>
  <si>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</si>
  <si>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</si>
  <si>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</si>
  <si>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</si>
  <si>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</si>
  <si>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</si>
  <si>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</si>
  <si>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</si>
  <si>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</si>
  <si>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</si>
  <si>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</si>
  <si>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</si>
  <si>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</si>
  <si>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</si>
  <si>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</si>
  <si>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Kolera PUFAMIX 20 ml №19</t>
  </si>
  <si>
    <t> 266</t>
  </si>
  <si>
    <t> 8411084</t>
  </si>
  <si>
    <t> 156229</t>
  </si>
  <si>
    <t> 88,000.00</t>
  </si>
  <si>
    <t> Ruletka izmeritelnaya 10*16mm, Deli</t>
  </si>
  <si>
    <t> 8411048</t>
  </si>
  <si>
    <t> 156230</t>
  </si>
  <si>
    <t> 72,000.00</t>
  </si>
  <si>
    <t> Ruletka</t>
  </si>
  <si>
    <t> 3541</t>
  </si>
  <si>
    <t> 8411050</t>
  </si>
  <si>
    <t> 156233</t>
  </si>
  <si>
    <t> 477,000.00</t>
  </si>
  <si>
    <t> Polimersement belыy M-600 RUSEAN</t>
  </si>
  <si>
    <t> 3490</t>
  </si>
  <si>
    <t> 29.10.2020</t>
  </si>
  <si>
    <t> 8411016</t>
  </si>
  <si>
    <t> 156243</t>
  </si>
  <si>
    <t> 1,869,900.00</t>
  </si>
  <si>
    <t> Mexanicheskiy fontan dlya orosheniya (sprinkler)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</si>
  <si>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</si>
  <si>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</si>
  <si>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</si>
  <si>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</si>
  <si>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</si>
  <si>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</si>
  <si>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</si>
  <si>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</si>
  <si>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</si>
  <si>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</si>
  <si>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</si>
  <si>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</si>
  <si>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</si>
  <si>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</si>
  <si>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</si>
  <si>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</si>
  <si>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</si>
  <si>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</si>
  <si>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</si>
  <si>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Ramka A4 21*30</t>
  </si>
  <si>
    <t> 8449198</t>
  </si>
  <si>
    <t> 162890</t>
  </si>
  <si>
    <t> 3,840,000.00</t>
  </si>
  <si>
    <t> Setevoy filtr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</si>
  <si>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</si>
  <si>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</si>
  <si>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</si>
  <si>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</si>
  <si>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</si>
  <si>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</si>
  <si>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</si>
  <si>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CHP"LEADER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</si>
  <si>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</si>
  <si>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</si>
  <si>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</si>
  <si>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</si>
  <si>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</si>
  <si>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</si>
  <si>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</si>
  <si>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</si>
  <si>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CHP HIGH BIZNES</t>
  </si>
  <si>
    <t> 20208000905217303001</t>
  </si>
  <si>
    <t> Telefonnыy apparat IP-telefon P806</t>
  </si>
  <si>
    <t> 182</t>
  </si>
  <si>
    <t> 154446</t>
  </si>
  <si>
    <t> 300905669</t>
  </si>
  <si>
    <t> OOO Barnmax plyus f-l1</t>
  </si>
  <si>
    <t> 20208000904721727007</t>
  </si>
  <si>
    <t> za Butsы sog ZRU №472 44-stati. lot №1745048</t>
  </si>
  <si>
    <t> 039044</t>
  </si>
  <si>
    <t> 154448</t>
  </si>
  <si>
    <t> 217,800.00</t>
  </si>
  <si>
    <t> 1,234,200.00</t>
  </si>
  <si>
    <t> 305014319</t>
  </si>
  <si>
    <t> OOO "Office home</t>
  </si>
  <si>
    <t> 20208000200794958001</t>
  </si>
  <si>
    <t> za Stolik manipulyasionnыy dlya medikametov lot № 190039044</t>
  </si>
  <si>
    <t> 140-SCT</t>
  </si>
  <si>
    <t> 156488</t>
  </si>
  <si>
    <t> st 4252110 priobreteniye loktevogo nastennogo dozatora bez NDS Lot №1748998</t>
  </si>
  <si>
    <t> 131</t>
  </si>
  <si>
    <t> 8419854</t>
  </si>
  <si>
    <t> 157844</t>
  </si>
  <si>
    <t> 2,999,000.00</t>
  </si>
  <si>
    <t> 307215991</t>
  </si>
  <si>
    <t> OOO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</si>
  <si>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</si>
  <si>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</si>
  <si>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</si>
  <si>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</si>
  <si>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</si>
  <si>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</si>
  <si>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</si>
  <si>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</si>
  <si>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</si>
  <si>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</si>
  <si>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</si>
  <si>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</si>
  <si>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</si>
  <si>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</si>
  <si>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</si>
  <si>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</si>
  <si>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</si>
  <si>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</si>
  <si>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</si>
  <si>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</si>
  <si>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</si>
  <si>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</si>
  <si>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Dlya pokupka odnorazovыye lisevaya maska. № lota: 1756054 sog UP 3953 13- stat</t>
  </si>
  <si>
    <t>Jami</t>
  </si>
  <si>
    <t xml:space="preserve">Respublika ta’lim markazi </t>
  </si>
  <si>
    <t>Respublika bolalar kutubxonasi</t>
  </si>
  <si>
    <t xml:space="preserve">Respublika "Barkamol avlod" bolalar maktabi  </t>
  </si>
  <si>
    <t xml:space="preserve">   Xalq ta’limi vazirligi markaziy apparatini saqlab turish xarajatlari</t>
  </si>
  <si>
    <t xml:space="preserve">   A. Avloniy nomidagi xalq ta’limi muammolarini o‘rganish va istiqbollarini belgilash ilmiy-tadqiqot instituti</t>
  </si>
  <si>
    <t xml:space="preserve">   Qoraqalpog‘iston Respublikasi xalq ta’limi xodimlarini qayta tayyorlash va malakasini oshirish hududiy markazi</t>
  </si>
  <si>
    <t xml:space="preserve">   Andijon viloyat xalq ta’limi xodimlarini qayta tayyorlash va malakasini oshirish hududiy markazi</t>
  </si>
  <si>
    <t xml:space="preserve">   Buxoro viloyat xalq ta’limi xodimlarini qayta tayyorlash va malakasini oshirish hududiy markazi</t>
  </si>
  <si>
    <t xml:space="preserve">   Jizzax viloyat xalq ta’limi xodimlarini qayta tayyorlash va malakasini oshirish hududiy markazi</t>
  </si>
  <si>
    <t xml:space="preserve">   Qarshi viloyat xalq ta’limi xodimlarini qayta tayyorlash va malakasini oshirish hududiy markazi</t>
  </si>
  <si>
    <t xml:space="preserve">   Navoiy viloyat xalq ta’limi xodimlarini qayta tayyorlash va malakasini oshirish hududiy markazi</t>
  </si>
  <si>
    <t xml:space="preserve">   Namangan viloyat xalq ta’limi xodimlarini qayta tayyorlash va malakasini oshirish hududiy markazi</t>
  </si>
  <si>
    <t xml:space="preserve">   Samarkand viloyat xalq ta’limi xodimlarini qayta tayyorlash va malakasini oshirish hududiy markazi</t>
  </si>
  <si>
    <t xml:space="preserve">   Surxondaryo viloyat xalq ta’limi xodimlarini qayta tayyorlash va malakasini oshirish hududiy markazi</t>
  </si>
  <si>
    <t xml:space="preserve">   Sirdaryo viloyat xalq ta’limi xodimlarini qayta tayyorlash va malakasini oshirish hududiy markazi</t>
  </si>
  <si>
    <t xml:space="preserve">   Toshkent viloyati xalq ta’limi xodimlarini qayta tayyorlash va malakasini oshirish hududiy markazi</t>
  </si>
  <si>
    <t xml:space="preserve">   Fargona viloyat xalq ta’limi xodimlarini qayta tayyorlash va malakasini oshirish hududiy markazi</t>
  </si>
  <si>
    <t xml:space="preserve">   Xorazm viloyat xalq ta’limi xodimlarini qayta tayyorlash va malakasini oshirish hududiy markazi</t>
  </si>
  <si>
    <t xml:space="preserve">   Toshkent shahar xalq ta’limi xodimlarini qayta tayyorlash va malakasini oshirish hududiy markazi</t>
  </si>
  <si>
    <t xml:space="preserve">   Tabiiy fanlarga ixtisoslashtirilgan davlat umumta’lim maktabi</t>
  </si>
  <si>
    <t xml:space="preserve">   Aniq fanlarga ixtisoslashtirilgan davlat umumta’lim maktabi </t>
  </si>
  <si>
    <t xml:space="preserve">   M.Ulug‘bek nomidagi matematika fizika astronomiya va informatika fanlariga ixtisoslashtirilgan davlat umumta’lim maktabi </t>
  </si>
  <si>
    <t xml:space="preserve">   Profilli mehnat ta’limiga ixtisoslashtirilgan davlat umumta’lim maktabi</t>
  </si>
  <si>
    <t xml:space="preserve">   Filologiya fanlariga ixtisoslashtirilgan davlat umumta’lim maktabi</t>
  </si>
  <si>
    <t xml:space="preserve">   Xorijiy tillarga ixtisoslashtirilgan davlat umumta’lim maktabi</t>
  </si>
  <si>
    <t xml:space="preserve">   A.P.Xlebushkina nomidagi 22-sonli "Mehribonlik" uyi</t>
  </si>
  <si>
    <t xml:space="preserve">   O‘quvchilarni kasb-hunarga yo‘naltirish va psixologik-pedagogik tashxis respublika markazi</t>
  </si>
  <si>
    <t xml:space="preserve">   Xalq ta’limi tizimidagi umumta’lim maktablari va boshqa tashkilotlar</t>
  </si>
  <si>
    <t xml:space="preserve">   Xalq ta’limi vazirligi tasarrufidagi Respublika maqsadli kitob jamg‘armasi</t>
  </si>
  <si>
    <t>"Klass" gazetasi tahririyati davlat korxonasi</t>
  </si>
  <si>
    <t xml:space="preserve">  "Yoshlik" jismoniy tarbiya va sport jamiyati markaziy kengashi</t>
  </si>
  <si>
    <t xml:space="preserve">   Respublika "Mehribonlik" uylari sog‘lomlashtirish oromgohi</t>
  </si>
  <si>
    <t xml:space="preserve">   Respublika "O‘quvchi yoshlar" markazi</t>
  </si>
  <si>
    <t>"Tong yulduzi" gazetasi tahririyati davlat korxonasi</t>
  </si>
  <si>
    <t>"Gulxan" jurnali tahririyati davlat korxonasi</t>
  </si>
  <si>
    <t>Aniqlangan reja</t>
  </si>
  <si>
    <t>Kassa xarajati</t>
  </si>
  <si>
    <t>Ob’yektlarni loyihalashtirish, qurish (rekonstruksiya qilish), kapital ta’mirlash (kapital qo‘yilmalar)</t>
  </si>
  <si>
    <t>Ob’yektlarni jihozlash (kapital qo‘yilmalar)</t>
  </si>
  <si>
    <r>
      <rPr>
        <b/>
        <u/>
        <sz val="14"/>
        <color indexed="60"/>
        <rFont val="Times New Roman"/>
        <family val="1"/>
        <charset val="204"/>
      </rPr>
      <t>2021 yilda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Xalq ta’lim vazirligiga respublika byudjetidan ajratilgan mablag‘larning chegaralangan miqdorining o‘z tasarrufidagi byudjet tashkilotlari kesimida taqsimoti to‘g‘risida 
MA’LUMOT</t>
    </r>
  </si>
  <si>
    <t>ming so‘m</t>
  </si>
  <si>
    <t>2021 yil uchun byudjetdan ajratilgan 
mablag‘lar (parametr)</t>
  </si>
  <si>
    <t>ish haqi va unga tenglashtirilgan to‘lovlar miqdori</t>
  </si>
  <si>
    <t>Ijtimoiy soliq miqdori</t>
  </si>
  <si>
    <r>
      <rPr>
        <i/>
        <sz val="14"/>
        <rFont val="Times New Roman"/>
        <family val="1"/>
        <charset val="204"/>
      </rPr>
      <t>jumladan,</t>
    </r>
    <r>
      <rPr>
        <b/>
        <sz val="14"/>
        <rFont val="Times New Roman"/>
        <family val="1"/>
        <charset val="204"/>
      </rPr>
      <t xml:space="preserve"> atotransport vositalarini saqlash xarajatlari </t>
    </r>
  </si>
  <si>
    <t>Ob’yektlarni loyihalashtirish, qurish (rekonstruksiya qilish) va jihozlash uchun kapital qo‘yilmalar</t>
  </si>
  <si>
    <t xml:space="preserve">   AKTni rivojlantirish markazi </t>
  </si>
  <si>
    <t>"Guncha" jurnali tahririyati davlat korxonasi</t>
  </si>
  <si>
    <t>\</t>
  </si>
  <si>
    <t>ijtimoiy soliq</t>
  </si>
  <si>
    <t>"Yoshlik" jismoniy tarbiya va sport jamiyati markaziy kengashi</t>
  </si>
  <si>
    <t>Tashkilot va xarajatlar nomi</t>
  </si>
  <si>
    <t>JAMI</t>
  </si>
  <si>
    <t>Nizomiy nomidagi Toshkent davlat pedagogika universiteti</t>
  </si>
  <si>
    <t>Toshkent davlat pedagogika universiteti huzuridagi akademik lisey</t>
  </si>
  <si>
    <t>Abdulla Oripov nomidagi ijod maktab</t>
  </si>
  <si>
    <t>Abdulla Qodiriy nomidagi maktabi</t>
  </si>
  <si>
    <t>A. Avloniy nomidagi pedagogik mahorat milliy institutini</t>
  </si>
  <si>
    <t>Andijon viloyat pedagogik mahorat markazi</t>
  </si>
  <si>
    <t>Buxoro viloyat pedagogik mahorat markazi</t>
  </si>
  <si>
    <t>Jizzax viloyat pedagogik mahorat markazi</t>
  </si>
  <si>
    <t>Qarshi viloyat pedagogik mahorat markazi</t>
  </si>
  <si>
    <t>Navoiy viloyat pedagogik mahorat markazi</t>
  </si>
  <si>
    <t>Namangan viloyat pedagogik mahorat markazi</t>
  </si>
  <si>
    <t>Samarkand viloyat pedagogik mahorat markazi</t>
  </si>
  <si>
    <t>Surxondaryo viloyat pedagogik mahorat markazi</t>
  </si>
  <si>
    <t>Sirdaryo viloyat pedagogik mahorat markazi</t>
  </si>
  <si>
    <t>Toshkent viloyati pedagogik mahorat markazi</t>
  </si>
  <si>
    <t>Fargona viloyat pedagogik mahorat markazi</t>
  </si>
  <si>
    <t>Xorazm viloyat pedagogik mahorat markazi</t>
  </si>
  <si>
    <t>Nukus Prezident maktabi</t>
  </si>
  <si>
    <t>Jizzax Prezident maktabi</t>
  </si>
  <si>
    <t>Samarqand Prezident maktabi</t>
  </si>
  <si>
    <t>Termiz Prezident maktabi</t>
  </si>
  <si>
    <t>Guliston Prezident maktabi</t>
  </si>
  <si>
    <t>Nurafshon Prezident maktabi</t>
  </si>
  <si>
    <t>Xiva Prezident maktabi</t>
  </si>
  <si>
    <t>Toshkent Prezident maktabi</t>
  </si>
  <si>
    <t>Hisobot davri mobaynida (byudjetdan ajratilgan va ijro etilgan
mablag‘lar summasi</t>
  </si>
  <si>
    <t xml:space="preserve">jumladan,
atotransport vositalarini saqlash xarajatlari </t>
  </si>
  <si>
    <t>ob’yektlarni loyihalashtirish, qurish (rekonstruksiya qilish), kapital ta’mirlash va jihozlash (kapital qo‘yilmalar)</t>
  </si>
  <si>
    <t>"Gʻuncha" jurnali tahririyati davlat korxonasi</t>
  </si>
  <si>
    <t>Andijon Preziden maktabi</t>
  </si>
  <si>
    <t xml:space="preserve">Buxoro Prezident maktabi </t>
  </si>
  <si>
    <t xml:space="preserve">Qarshi Prezident maktabi </t>
  </si>
  <si>
    <t xml:space="preserve">Navoiy Prezident maktabi </t>
  </si>
  <si>
    <t xml:space="preserve">Namangan Prezident maktabi </t>
  </si>
  <si>
    <t>Abu Ali Ibn Sino nomidagi Ixtisoslashtirilgan maktab</t>
  </si>
  <si>
    <t>Muhammad al-Xorazmiy nomidagi ixtisoslashtirilgan maktabi</t>
  </si>
  <si>
    <t>Erkin Vohidov nomidagi maktab</t>
  </si>
  <si>
    <t>Ibrohim Yusupov nomidagi maktab</t>
  </si>
  <si>
    <t>Ishoqjon Ibrat nomidagi maktab</t>
  </si>
  <si>
    <t>Muhammad Yusuf nomidagi maktab</t>
  </si>
  <si>
    <t>M.Ogohiy Nomidagi maktab</t>
  </si>
  <si>
    <t>H.Olimjon va Zulfiya nomidagi maktab</t>
  </si>
  <si>
    <t>Xalima Xudoyberiyeva nomidagi maktab</t>
  </si>
  <si>
    <t>Pedagogik mahorat va xalqaro baholash ilmiy-amaliy markazi</t>
  </si>
  <si>
    <t>Bahodir Jalolov nomidagi ixtisoslashtirilgan sport maktabi</t>
  </si>
  <si>
    <t>Fan olimpiadalar markazi</t>
  </si>
  <si>
    <t>Maktabgacha va maktab taʻlimi tizimidagi umumtaʻlim maktablari xodimlarining ish haqi xarajatlari</t>
  </si>
  <si>
    <t>Maktabgacha va maktab taʻlimi tizimidagi maktabgacha taʻlim tashkilotlari xodimlarining ish haqi xarajatlari</t>
  </si>
  <si>
    <t>Maktabgacha va maktab taʻlimi vazirligi markaziy apparatini saqlab turish xarajatlari</t>
  </si>
  <si>
    <t>Maktabgacha va maktab taʻlimi vazirligining markazlashtirilgan tadbirlar boʻyicha xarajatlari</t>
  </si>
  <si>
    <t xml:space="preserve"> Maktabgacha va maktab taʻlimi vazirligining markazlashgan xarajatlari</t>
  </si>
  <si>
    <t>Maktabgacha va maktab taʻlimi vazirligining xorijiy til oʻqituvchilarini jalb qilish xarajatlari</t>
  </si>
  <si>
    <t>Oʻzbekiston Respublikasi Maktabgacha va maktab taʻlimi vaziri jamgʻarmasi  hamda Taʻlim sohasidagi islohatlarga koʻmaklashish jamgʻarmasi</t>
  </si>
  <si>
    <t>Maktabgacha va maktab taʻlimi vazirliginng darsliklar va oʻquv qoʻllanmalar maketini yaratish hamda ularni joylarga yetkazib berish xarajatlari</t>
  </si>
  <si>
    <t>Nodavlat taʻlim tashkilotlarida malaka oshirish xarajatlari uchun</t>
  </si>
  <si>
    <t xml:space="preserve">Umumtaʻlim maktablarida tashkil etiladigan etiladigan toʻgaraklarda "Kambagʻal oilalar reyestri"ga kiritilgan oilalar farzandlarini oʻqish xarjatlarini qoplab berish </t>
  </si>
  <si>
    <t>Nodavlat maktabgacha taʻlim tashkilotlariga Davlat budjeti mablagʻlari hisobidan subsidiyalar va kompensatsiyalar toʻlash</t>
  </si>
  <si>
    <t>Qoraqalpogʻiston Respublikasi pedagogik mahorat markazi</t>
  </si>
  <si>
    <t>"Mehrli maktab" davlat taʻlim muassasasi</t>
  </si>
  <si>
    <t>Respublika "Oʻquvchi yoshlar" markazi</t>
  </si>
  <si>
    <t>Pedagog kadrlar hamda iqtidorli oʻquvchilar uchun dam olish maskani</t>
  </si>
  <si>
    <t>Oʻquvchilarni kasb-hunarga yoʻnaltirish va psixologik-pedagogik tashxis respublika markazi</t>
  </si>
  <si>
    <t xml:space="preserve">Respublika taʻlim markazi </t>
  </si>
  <si>
    <t>TDPU huzuridagi Qori Niyoziy nomidagi Oʻzbekiston pedagogika fanlari ilmiy tadkikot instituti</t>
  </si>
  <si>
    <t>Oliy taʻlim muassasalari pedagog kadrlarini qayta tayyorlash va ularning malakasini oshirish tarmoq markazi</t>
  </si>
  <si>
    <t>TDPU huzuridagi Qori Niyoziy nomidagi Oʻzbekiston pedagogika fanlari ilmiy tadkikot instituti Qoraqalpogʻiston Respublikasi  filiali</t>
  </si>
  <si>
    <t xml:space="preserve"> "Taʻminot va logistika" DUK orqali xarid qilinadigan markazlashgan xaridlar</t>
  </si>
  <si>
    <t>Darslik va oʻquv qoʻllanmalarni chop etish</t>
  </si>
  <si>
    <t>1-sinf oʻquvchilari va kasalligi tufayli uyda taʻlim oluvchilar uchun oʻquv qurollari, Maktab xujjatlari hamda "Barkamol avlod" bolalar maktablaridagi toʻgaraklarn qayd etish jurnallari xaridi</t>
  </si>
  <si>
    <t>Umumtaʻlim maktablari uchun birlamchi sport anjomlari xaridi</t>
  </si>
  <si>
    <t xml:space="preserve">Musiqa cholgʻu asboblari xaridi uchun musiqa cholgʻu asboblari xaridi </t>
  </si>
  <si>
    <t>Umumtaʻlim maktablarining maʻnan eskirgan kompʻyuter sinflarini yangilash xarajatlari</t>
  </si>
  <si>
    <t>Investisiya dasturi asosida mukammal taʻmirlanayotgan yoki qurilayotgan umumtaʻlim maktablarini jixozlash xarajatlari</t>
  </si>
  <si>
    <t>Investisiya dasturi asosida mukammal taʻmirlanayotgan yoki qurilayotgan maktabgacha taʻlim tashkilolarini jixozlash xarajatlari</t>
  </si>
  <si>
    <t>Davlat maktabgacha taʻlim tashkilotlarini didaktik materiallar bilan taʻminlash</t>
  </si>
  <si>
    <t xml:space="preserve">Toshkent shahrida "A.I.Gersen nomidagi Rossiya davlat pedagogika universiteti" Federal davlat byudjeti oliy taʻlim muassasasi filiali </t>
  </si>
  <si>
    <t>Maktabgacha taʻlim tashkilotlari direktor va mutaxassislarini qayta tayyorlash va ularning malakasini oshirish instituti</t>
  </si>
  <si>
    <t>Ixtisoslashtirilgan taʻlim muassasalari agentligi hamda uning tasarrufidagi muassasa va tashkilotlar</t>
  </si>
  <si>
    <t xml:space="preserve">Ixtisoslashtirilgan taʻlim muassasalari agentligi </t>
  </si>
  <si>
    <t>"Yangi Oʻzbekiston" Universitetida davlat grandi asosida tahsil oluvchilar harajatini davlat byudjetidan qoplash xarajatlari</t>
  </si>
  <si>
    <t>Isxoqxon Ibrat nomidagi Namangan davlat universiteti</t>
  </si>
  <si>
    <t>Fargʻona Prezident maktabi</t>
  </si>
  <si>
    <t>Mirzo Ulugʻbek nomidagi ixtisoslashtirilgan maktab</t>
  </si>
  <si>
    <t>Oksana Chusovitina nomidagi ixtisoslashtirilgan sport maktabi</t>
  </si>
  <si>
    <t>Olmazor tuman ixtisoslashtirishgan maktabi</t>
  </si>
  <si>
    <t>Shayxontoxur tuman ixtisoslashtirishgan maktabi</t>
  </si>
  <si>
    <t>Sergeli tuman ixtisoslashtirishgan maktabi</t>
  </si>
  <si>
    <t>2025-yil II-choragida Maktabgacha va maktab ta'limi vazirligiga respublika budjetidan ajratilgan mablag' va ularning ijrosi to‘g‘risida 
DASTLABKI  MA’LUMOT</t>
  </si>
  <si>
    <t>ming so‘mda</t>
  </si>
  <si>
    <t>Bolalar kontentini rivojlantirish markazi</t>
  </si>
  <si>
    <t>Ta'lim sohasida ovqatlantirishni tashkil etish va nazorat qilish markazi</t>
  </si>
  <si>
    <t>Al Beruniy nomidagi xalqaro ixtisoslashtirilgan maktab-internati</t>
  </si>
  <si>
    <t>Muhammad al-Xorazmiy nomidagi ixtisoslashtirilgan maktabi Urganch filiali</t>
  </si>
  <si>
    <t>Al-Xorazmiy universiteti</t>
  </si>
  <si>
    <t>41.1.</t>
  </si>
  <si>
    <t>41.2.</t>
  </si>
  <si>
    <t>41.3.</t>
  </si>
  <si>
    <t>41.4.</t>
  </si>
  <si>
    <t>41.5.</t>
  </si>
  <si>
    <t>41.6.</t>
  </si>
  <si>
    <t>41.7.</t>
  </si>
  <si>
    <t>41.8.</t>
  </si>
  <si>
    <t>44.1.</t>
  </si>
  <si>
    <t>44.2</t>
  </si>
  <si>
    <t>44.3.</t>
  </si>
  <si>
    <t>44.4.</t>
  </si>
  <si>
    <t>44.5.</t>
  </si>
  <si>
    <t>44.6.</t>
  </si>
  <si>
    <t>44.7.</t>
  </si>
  <si>
    <t>44.8.</t>
  </si>
  <si>
    <t>44.9.</t>
  </si>
  <si>
    <t>44.11.</t>
  </si>
  <si>
    <t>44.12.</t>
  </si>
  <si>
    <t>44.13.</t>
  </si>
  <si>
    <t>44.14.</t>
  </si>
  <si>
    <t>44.15.</t>
  </si>
  <si>
    <t>44.16.</t>
  </si>
  <si>
    <t>44.17.</t>
  </si>
  <si>
    <t>44.18.</t>
  </si>
  <si>
    <t>44.19.</t>
  </si>
  <si>
    <t>44.20.</t>
  </si>
  <si>
    <t>44.21.</t>
  </si>
  <si>
    <t>44.22.</t>
  </si>
  <si>
    <t>44.23.</t>
  </si>
  <si>
    <t>44.24.</t>
  </si>
  <si>
    <t>44.25.</t>
  </si>
  <si>
    <t>44.26.</t>
  </si>
  <si>
    <t>44.27</t>
  </si>
  <si>
    <t>44.28.</t>
  </si>
  <si>
    <t>44.29.</t>
  </si>
  <si>
    <t>44.30.</t>
  </si>
  <si>
    <t>44.31.</t>
  </si>
  <si>
    <t>44.32.</t>
  </si>
  <si>
    <t>44.33.</t>
  </si>
  <si>
    <t>44.34.</t>
  </si>
  <si>
    <t>44.35.</t>
  </si>
  <si>
    <t>44.36.</t>
  </si>
  <si>
    <t>44.10.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</si>
</sst>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\ _₽;[Red]#,##0\ _₽"/>
    <numFmt numFmtId="166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12" fillId="0" borderId="21" xfId="0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4" fontId="12" fillId="0" borderId="23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wrapText="1"/>
    </xf>
    <xf numFmtId="14" fontId="13" fillId="0" borderId="24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wrapText="1"/>
    </xf>
    <xf numFmtId="0" fontId="13" fillId="2" borderId="24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14" fontId="13" fillId="2" borderId="24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left" vertical="top" wrapText="1"/>
    </xf>
    <xf numFmtId="0" fontId="14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top" wrapText="1"/>
    </xf>
    <xf numFmtId="0" fontId="15" fillId="0" borderId="0" xfId="0" applyFont="1"/>
    <xf numFmtId="3" fontId="4" fillId="3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left" vertical="center" wrapText="1" indent="1"/>
    </xf>
    <xf numFmtId="3" fontId="4" fillId="0" borderId="5" xfId="0" applyNumberFormat="1" applyFont="1" applyBorder="1" applyAlignment="1">
      <alignment horizontal="left" vertical="center" inden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3" fontId="9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3" fontId="10" fillId="3" borderId="0" xfId="0" applyNumberFormat="1" applyFont="1" applyFill="1" applyAlignment="1">
      <alignment horizontal="center" vertical="center" wrapText="1"/>
    </xf>
    <xf numFmtId="3" fontId="10" fillId="3" borderId="0" xfId="0" applyNumberFormat="1" applyFont="1" applyFill="1" applyAlignment="1">
      <alignment horizontal="left" vertical="top" wrapText="1"/>
    </xf>
    <xf numFmtId="9" fontId="10" fillId="3" borderId="0" xfId="1" applyFont="1" applyFill="1" applyAlignment="1">
      <alignment horizontal="left" vertical="top" wrapText="1"/>
    </xf>
    <xf numFmtId="166" fontId="10" fillId="3" borderId="0" xfId="1" applyNumberFormat="1" applyFont="1" applyFill="1" applyAlignment="1">
      <alignment horizontal="left" vertical="top" wrapText="1"/>
    </xf>
    <xf numFmtId="3" fontId="11" fillId="3" borderId="0" xfId="0" applyNumberFormat="1" applyFont="1" applyFill="1" applyAlignment="1">
      <alignment horizontal="right" vertical="top" wrapText="1"/>
    </xf>
    <xf numFmtId="3" fontId="18" fillId="3" borderId="0" xfId="0" applyNumberFormat="1" applyFont="1" applyFill="1" applyAlignment="1">
      <alignment horizontal="center" vertical="center" wrapText="1"/>
    </xf>
    <xf numFmtId="3" fontId="16" fillId="3" borderId="0" xfId="0" applyNumberFormat="1" applyFont="1" applyFill="1" applyAlignment="1">
      <alignment horizontal="center" vertical="center" wrapText="1"/>
    </xf>
    <xf numFmtId="0" fontId="9" fillId="3" borderId="0" xfId="0" applyFont="1" applyFill="1"/>
    <xf numFmtId="164" fontId="10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3" fontId="10" fillId="3" borderId="28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3" fontId="10" fillId="3" borderId="28" xfId="0" applyNumberFormat="1" applyFont="1" applyFill="1" applyBorder="1" applyAlignment="1">
      <alignment horizontal="left" vertical="center" wrapText="1" indent="2"/>
    </xf>
    <xf numFmtId="165" fontId="10" fillId="3" borderId="28" xfId="0" applyNumberFormat="1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left" vertical="center" indent="2"/>
    </xf>
    <xf numFmtId="3" fontId="11" fillId="3" borderId="28" xfId="0" applyNumberFormat="1" applyFont="1" applyFill="1" applyBorder="1" applyAlignment="1">
      <alignment horizontal="center" vertical="center" wrapText="1"/>
    </xf>
    <xf numFmtId="3" fontId="11" fillId="3" borderId="28" xfId="0" applyNumberFormat="1" applyFont="1" applyFill="1" applyBorder="1" applyAlignment="1">
      <alignment horizontal="left" vertical="center" wrapText="1" indent="2"/>
    </xf>
    <xf numFmtId="3" fontId="10" fillId="3" borderId="28" xfId="0" applyNumberFormat="1" applyFont="1" applyFill="1" applyBorder="1" applyAlignment="1">
      <alignment horizontal="left" vertical="top" wrapText="1"/>
    </xf>
    <xf numFmtId="3" fontId="10" fillId="3" borderId="28" xfId="0" applyNumberFormat="1" applyFont="1" applyFill="1" applyBorder="1" applyAlignment="1">
      <alignment horizontal="center" vertical="top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left" vertical="center" wrapText="1" indent="2"/>
    </xf>
    <xf numFmtId="164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3" fontId="16" fillId="3" borderId="28" xfId="0" applyNumberFormat="1" applyFont="1" applyFill="1" applyBorder="1" applyAlignment="1">
      <alignment horizontal="center" vertical="center" wrapText="1"/>
    </xf>
    <xf numFmtId="3" fontId="18" fillId="3" borderId="28" xfId="0" applyNumberFormat="1" applyFont="1" applyFill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19" fillId="3" borderId="28" xfId="0" applyNumberFormat="1" applyFont="1" applyFill="1" applyBorder="1" applyAlignment="1">
      <alignment vertical="center" wrapText="1"/>
    </xf>
    <xf numFmtId="3" fontId="11" fillId="3" borderId="28" xfId="0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2" xr:uid="{652AF28A-EED8-48AE-B83A-F0FA2B78C32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0" t="s">
        <v>1299</v>
      </c>
      <c r="D3" s="80"/>
      <c r="E3" s="80"/>
      <c r="F3" s="80"/>
      <c r="G3" s="80"/>
      <c r="H3" s="80"/>
      <c r="I3" s="80"/>
      <c r="J3" s="80"/>
    </row>
    <row r="4" spans="3:32" ht="16.5" customHeight="1" x14ac:dyDescent="0.3">
      <c r="H4" s="39" t="s">
        <v>1300</v>
      </c>
      <c r="I4" s="39"/>
    </row>
    <row r="5" spans="3:32" ht="45.75" customHeight="1" x14ac:dyDescent="0.3">
      <c r="C5" s="81" t="s">
        <v>5</v>
      </c>
      <c r="D5" s="84" t="s">
        <v>4</v>
      </c>
      <c r="E5" s="84" t="s">
        <v>1301</v>
      </c>
      <c r="F5" s="84"/>
      <c r="G5" s="84"/>
      <c r="H5" s="84"/>
      <c r="I5" s="87"/>
      <c r="J5" s="88"/>
      <c r="K5" s="33"/>
      <c r="L5" s="33"/>
      <c r="M5" s="33"/>
    </row>
    <row r="6" spans="3:32" ht="25.5" customHeight="1" x14ac:dyDescent="0.3">
      <c r="C6" s="82"/>
      <c r="D6" s="85"/>
      <c r="E6" s="89" t="s">
        <v>3</v>
      </c>
      <c r="F6" s="91" t="s">
        <v>0</v>
      </c>
      <c r="G6" s="91"/>
      <c r="H6" s="91"/>
      <c r="I6" s="92"/>
      <c r="J6" s="93"/>
    </row>
    <row r="7" spans="3:32" ht="124.5" customHeight="1" x14ac:dyDescent="0.3">
      <c r="C7" s="83"/>
      <c r="D7" s="86"/>
      <c r="E7" s="90"/>
      <c r="F7" s="40" t="s">
        <v>1302</v>
      </c>
      <c r="G7" s="40" t="s">
        <v>1303</v>
      </c>
      <c r="H7" s="40" t="s">
        <v>2</v>
      </c>
      <c r="I7" s="36" t="s">
        <v>1304</v>
      </c>
      <c r="J7" s="41" t="s">
        <v>1305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37.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37.5" x14ac:dyDescent="0.25">
      <c r="C10" s="21">
        <v>3</v>
      </c>
      <c r="D10" s="25" t="s">
        <v>1265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1266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1267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1268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1269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1270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1271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1272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37.5" x14ac:dyDescent="0.25">
      <c r="C18" s="21">
        <v>11</v>
      </c>
      <c r="D18" s="25" t="s">
        <v>1273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1274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1275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1276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1277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1278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1279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1280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1281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1282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1283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1284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x14ac:dyDescent="0.25">
      <c r="C30" s="21">
        <v>23</v>
      </c>
      <c r="D30" s="26" t="s">
        <v>1285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1292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1291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1306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1286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1308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1289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1293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1307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1294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1290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1288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1287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1297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1298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78" t="s">
        <v>1259</v>
      </c>
      <c r="D47" s="79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Q103"/>
  <sheetViews>
    <sheetView tabSelected="1" zoomScale="70" zoomScaleNormal="70" zoomScaleSheetLayoutView="55" workbookViewId="0">
      <pane xSplit="4" ySplit="8" topLeftCell="E9" activePane="bottomRight" state="frozen"/>
      <selection pane="topRight" activeCell="F1" sqref="F1"/>
      <selection pane="bottomLeft" activeCell="A9" sqref="A9"/>
      <selection pane="bottomRight" activeCell="R1" sqref="R1:V1048576"/>
    </sheetView>
  </sheetViews>
  <sheetFormatPr defaultRowHeight="18" outlineLevelRow="1" x14ac:dyDescent="0.25"/>
  <cols>
    <col min="1" max="1" width="9.140625" style="52"/>
    <col min="2" max="2" width="2.140625" style="52" customWidth="1"/>
    <col min="3" max="3" width="15.42578125" style="53" bestFit="1" customWidth="1"/>
    <col min="4" max="4" width="93" style="54" customWidth="1"/>
    <col min="5" max="5" width="23.5703125" style="54" bestFit="1" customWidth="1"/>
    <col min="6" max="6" width="20" style="54" customWidth="1"/>
    <col min="7" max="8" width="22.28515625" style="54" customWidth="1"/>
    <col min="9" max="10" width="20.5703125" style="54" customWidth="1"/>
    <col min="11" max="11" width="23" style="54" bestFit="1" customWidth="1"/>
    <col min="12" max="12" width="21" style="54" bestFit="1" customWidth="1"/>
    <col min="13" max="13" width="23" style="54" bestFit="1" customWidth="1"/>
    <col min="14" max="16" width="18.140625" style="54" customWidth="1"/>
    <col min="17" max="17" width="3" style="54" customWidth="1"/>
    <col min="18" max="16384" width="9.140625" style="52"/>
  </cols>
  <sheetData>
    <row r="3" spans="3:17" x14ac:dyDescent="0.25">
      <c r="C3" s="95" t="s">
        <v>1400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51"/>
    </row>
    <row r="4" spans="3:17" ht="18.75" x14ac:dyDescent="0.25">
      <c r="E4" s="55"/>
      <c r="F4" s="56"/>
      <c r="P4" s="57" t="s">
        <v>1401</v>
      </c>
      <c r="Q4" s="57"/>
    </row>
    <row r="5" spans="3:17" x14ac:dyDescent="0.25">
      <c r="C5" s="94" t="s">
        <v>5</v>
      </c>
      <c r="D5" s="94" t="s">
        <v>1311</v>
      </c>
      <c r="E5" s="94" t="s">
        <v>1338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51"/>
    </row>
    <row r="6" spans="3:17" ht="18.75" x14ac:dyDescent="0.25">
      <c r="C6" s="94"/>
      <c r="D6" s="94"/>
      <c r="E6" s="96" t="s">
        <v>1312</v>
      </c>
      <c r="F6" s="96"/>
      <c r="G6" s="97" t="s">
        <v>0</v>
      </c>
      <c r="H6" s="97"/>
      <c r="I6" s="97"/>
      <c r="J6" s="97"/>
      <c r="K6" s="97"/>
      <c r="L6" s="97"/>
      <c r="M6" s="97"/>
      <c r="N6" s="97"/>
      <c r="O6" s="97"/>
      <c r="P6" s="97"/>
      <c r="Q6" s="58"/>
    </row>
    <row r="7" spans="3:17" ht="115.5" customHeight="1" x14ac:dyDescent="0.25">
      <c r="C7" s="94"/>
      <c r="D7" s="94"/>
      <c r="E7" s="96" t="s">
        <v>1295</v>
      </c>
      <c r="F7" s="96" t="s">
        <v>1296</v>
      </c>
      <c r="G7" s="94" t="s">
        <v>1</v>
      </c>
      <c r="H7" s="94"/>
      <c r="I7" s="94" t="s">
        <v>1309</v>
      </c>
      <c r="J7" s="94"/>
      <c r="K7" s="94" t="s">
        <v>2</v>
      </c>
      <c r="L7" s="94"/>
      <c r="M7" s="98" t="s">
        <v>1339</v>
      </c>
      <c r="N7" s="98"/>
      <c r="O7" s="94" t="s">
        <v>1340</v>
      </c>
      <c r="P7" s="94"/>
      <c r="Q7" s="51"/>
    </row>
    <row r="8" spans="3:17" ht="74.25" customHeight="1" x14ac:dyDescent="0.25">
      <c r="C8" s="94"/>
      <c r="D8" s="94"/>
      <c r="E8" s="96"/>
      <c r="F8" s="96"/>
      <c r="G8" s="73" t="s">
        <v>1295</v>
      </c>
      <c r="H8" s="73" t="s">
        <v>1296</v>
      </c>
      <c r="I8" s="73" t="s">
        <v>1295</v>
      </c>
      <c r="J8" s="73" t="s">
        <v>1296</v>
      </c>
      <c r="K8" s="73" t="s">
        <v>1295</v>
      </c>
      <c r="L8" s="73" t="s">
        <v>1296</v>
      </c>
      <c r="M8" s="73" t="s">
        <v>1295</v>
      </c>
      <c r="N8" s="73" t="s">
        <v>1296</v>
      </c>
      <c r="O8" s="73" t="s">
        <v>1295</v>
      </c>
      <c r="P8" s="73" t="s">
        <v>1296</v>
      </c>
      <c r="Q8" s="51"/>
    </row>
    <row r="9" spans="3:17" s="60" customFormat="1" ht="30" customHeight="1" x14ac:dyDescent="0.25">
      <c r="C9" s="94" t="s">
        <v>1259</v>
      </c>
      <c r="D9" s="94"/>
      <c r="E9" s="73">
        <f>SUM(E10:E103)-E62-E51</f>
        <v>30148105503.667999</v>
      </c>
      <c r="F9" s="73">
        <f>SUM(F10:F103)-F62-F51</f>
        <v>28952576068.581936</v>
      </c>
      <c r="G9" s="73">
        <f t="shared" ref="G9:P9" si="0">SUM(G10:G103)-G62-G51</f>
        <v>22454491633.295002</v>
      </c>
      <c r="H9" s="73">
        <f t="shared" si="0"/>
        <v>21961370530.667953</v>
      </c>
      <c r="I9" s="73">
        <f t="shared" si="0"/>
        <v>5538679727.9349995</v>
      </c>
      <c r="J9" s="73">
        <f t="shared" si="0"/>
        <v>5450855180.7839985</v>
      </c>
      <c r="K9" s="73">
        <f t="shared" si="0"/>
        <v>2154934142.4380007</v>
      </c>
      <c r="L9" s="73">
        <f t="shared" si="0"/>
        <v>1540350357.1300006</v>
      </c>
      <c r="M9" s="73">
        <f t="shared" si="0"/>
        <v>927309.39999999979</v>
      </c>
      <c r="N9" s="73">
        <f t="shared" si="0"/>
        <v>776905.08241999999</v>
      </c>
      <c r="O9" s="73">
        <f t="shared" si="0"/>
        <v>0</v>
      </c>
      <c r="P9" s="73">
        <f t="shared" si="0"/>
        <v>0</v>
      </c>
      <c r="Q9" s="59"/>
    </row>
    <row r="10" spans="3:17" ht="38.25" customHeight="1" x14ac:dyDescent="0.25">
      <c r="C10" s="63">
        <v>1</v>
      </c>
      <c r="D10" s="66" t="s">
        <v>1359</v>
      </c>
      <c r="E10" s="63">
        <f>+G10+I10+K10+O10</f>
        <v>23484719917</v>
      </c>
      <c r="F10" s="63">
        <f>+H10+J10+L10+P10</f>
        <v>23232987055</v>
      </c>
      <c r="G10" s="67">
        <v>18819140636</v>
      </c>
      <c r="H10" s="67">
        <v>18596712965</v>
      </c>
      <c r="I10" s="67">
        <v>4665579281</v>
      </c>
      <c r="J10" s="67">
        <v>4636274090</v>
      </c>
      <c r="K10" s="67"/>
      <c r="L10" s="67"/>
      <c r="M10" s="67"/>
      <c r="N10" s="67"/>
      <c r="O10" s="67"/>
      <c r="P10" s="67"/>
      <c r="Q10" s="61"/>
    </row>
    <row r="11" spans="3:17" ht="38.25" customHeight="1" x14ac:dyDescent="0.25">
      <c r="C11" s="63">
        <f>+C10+1</f>
        <v>2</v>
      </c>
      <c r="D11" s="66" t="s">
        <v>1360</v>
      </c>
      <c r="E11" s="63">
        <f t="shared" ref="E11:E74" si="1">+G11+I11+K11+O11</f>
        <v>4064488237</v>
      </c>
      <c r="F11" s="63">
        <f t="shared" ref="F11:F74" si="2">+H11+J11+L11+P11</f>
        <v>3805753572</v>
      </c>
      <c r="G11" s="67">
        <v>3272085456</v>
      </c>
      <c r="H11" s="67">
        <v>3058103583</v>
      </c>
      <c r="I11" s="67">
        <v>792402781</v>
      </c>
      <c r="J11" s="67">
        <v>747649989</v>
      </c>
      <c r="K11" s="67"/>
      <c r="L11" s="67"/>
      <c r="M11" s="67"/>
      <c r="N11" s="67"/>
      <c r="O11" s="67"/>
      <c r="P11" s="67"/>
      <c r="Q11" s="61"/>
    </row>
    <row r="12" spans="3:17" s="62" customFormat="1" ht="38.25" customHeight="1" x14ac:dyDescent="0.25">
      <c r="C12" s="63">
        <f t="shared" ref="C12:C50" si="3">+C11+1</f>
        <v>3</v>
      </c>
      <c r="D12" s="66" t="s">
        <v>1361</v>
      </c>
      <c r="E12" s="63">
        <f t="shared" si="1"/>
        <v>19327313</v>
      </c>
      <c r="F12" s="63">
        <f t="shared" si="2"/>
        <v>14181575</v>
      </c>
      <c r="G12" s="67">
        <v>12282084</v>
      </c>
      <c r="H12" s="67">
        <v>8534137</v>
      </c>
      <c r="I12" s="67">
        <v>3045714</v>
      </c>
      <c r="J12" s="67">
        <v>1926678</v>
      </c>
      <c r="K12" s="67">
        <v>3999515</v>
      </c>
      <c r="L12" s="67">
        <v>3720760</v>
      </c>
      <c r="M12" s="67">
        <v>184800</v>
      </c>
      <c r="N12" s="67">
        <v>184400.3</v>
      </c>
      <c r="O12" s="67"/>
      <c r="P12" s="67"/>
      <c r="Q12" s="61"/>
    </row>
    <row r="13" spans="3:17" s="62" customFormat="1" ht="38.25" customHeight="1" x14ac:dyDescent="0.25">
      <c r="C13" s="63">
        <f t="shared" si="3"/>
        <v>4</v>
      </c>
      <c r="D13" s="66" t="s">
        <v>1362</v>
      </c>
      <c r="E13" s="63">
        <f t="shared" si="1"/>
        <v>8011467</v>
      </c>
      <c r="F13" s="63">
        <f t="shared" si="2"/>
        <v>4853870</v>
      </c>
      <c r="G13" s="67">
        <v>270000</v>
      </c>
      <c r="H13" s="67">
        <v>270000</v>
      </c>
      <c r="I13" s="67"/>
      <c r="J13" s="67"/>
      <c r="K13" s="67">
        <v>7741467</v>
      </c>
      <c r="L13" s="67">
        <v>4583870</v>
      </c>
      <c r="M13" s="67"/>
      <c r="N13" s="67"/>
      <c r="O13" s="67"/>
      <c r="P13" s="67"/>
      <c r="Q13" s="61"/>
    </row>
    <row r="14" spans="3:17" s="62" customFormat="1" ht="38.25" customHeight="1" x14ac:dyDescent="0.25">
      <c r="C14" s="63">
        <f t="shared" si="3"/>
        <v>5</v>
      </c>
      <c r="D14" s="66" t="s">
        <v>1363</v>
      </c>
      <c r="E14" s="63">
        <f t="shared" si="1"/>
        <v>2606930</v>
      </c>
      <c r="F14" s="63">
        <f t="shared" si="2"/>
        <v>2408899</v>
      </c>
      <c r="G14" s="67"/>
      <c r="H14" s="67"/>
      <c r="I14" s="67"/>
      <c r="J14" s="67"/>
      <c r="K14" s="67">
        <v>2606930</v>
      </c>
      <c r="L14" s="67">
        <v>2408899</v>
      </c>
      <c r="M14" s="67"/>
      <c r="N14" s="67"/>
      <c r="O14" s="67"/>
      <c r="P14" s="67"/>
      <c r="Q14" s="61"/>
    </row>
    <row r="15" spans="3:17" s="62" customFormat="1" ht="38.25" customHeight="1" x14ac:dyDescent="0.25">
      <c r="C15" s="63">
        <f t="shared" si="3"/>
        <v>6</v>
      </c>
      <c r="D15" s="66" t="s">
        <v>1364</v>
      </c>
      <c r="E15" s="63">
        <f t="shared" si="1"/>
        <v>70419648</v>
      </c>
      <c r="F15" s="63">
        <f t="shared" si="2"/>
        <v>68324438</v>
      </c>
      <c r="G15" s="67">
        <v>55908118</v>
      </c>
      <c r="H15" s="67">
        <v>55036319</v>
      </c>
      <c r="I15" s="67">
        <v>13195530</v>
      </c>
      <c r="J15" s="67">
        <v>13120096</v>
      </c>
      <c r="K15" s="67">
        <v>1316000</v>
      </c>
      <c r="L15" s="67">
        <v>168023</v>
      </c>
      <c r="M15" s="67"/>
      <c r="N15" s="67"/>
      <c r="O15" s="67"/>
      <c r="P15" s="67"/>
      <c r="Q15" s="61"/>
    </row>
    <row r="16" spans="3:17" s="62" customFormat="1" ht="38.25" customHeight="1" x14ac:dyDescent="0.25">
      <c r="C16" s="63">
        <f t="shared" si="3"/>
        <v>7</v>
      </c>
      <c r="D16" s="66" t="s">
        <v>1365</v>
      </c>
      <c r="E16" s="63">
        <f t="shared" si="1"/>
        <v>157900000</v>
      </c>
      <c r="F16" s="63">
        <f t="shared" si="2"/>
        <v>157900000</v>
      </c>
      <c r="G16" s="67"/>
      <c r="H16" s="67"/>
      <c r="I16" s="67"/>
      <c r="J16" s="67"/>
      <c r="K16" s="67">
        <f>17900000+140000000</f>
        <v>157900000</v>
      </c>
      <c r="L16" s="67">
        <f>17900000+140000000</f>
        <v>157900000</v>
      </c>
      <c r="M16" s="67"/>
      <c r="N16" s="67"/>
      <c r="O16" s="67"/>
      <c r="P16" s="67"/>
      <c r="Q16" s="61"/>
    </row>
    <row r="17" spans="3:17" s="62" customFormat="1" ht="38.25" customHeight="1" x14ac:dyDescent="0.25">
      <c r="C17" s="63">
        <f t="shared" si="3"/>
        <v>8</v>
      </c>
      <c r="D17" s="66" t="s">
        <v>1366</v>
      </c>
      <c r="E17" s="63">
        <f t="shared" si="1"/>
        <v>31382316</v>
      </c>
      <c r="F17" s="63">
        <f t="shared" si="2"/>
        <v>16904074</v>
      </c>
      <c r="G17" s="67"/>
      <c r="H17" s="67"/>
      <c r="I17" s="67"/>
      <c r="J17" s="67"/>
      <c r="K17" s="67">
        <v>31382316</v>
      </c>
      <c r="L17" s="67">
        <v>16904074</v>
      </c>
      <c r="M17" s="67"/>
      <c r="N17" s="67"/>
      <c r="O17" s="67"/>
      <c r="P17" s="67"/>
      <c r="Q17" s="61"/>
    </row>
    <row r="18" spans="3:17" s="62" customFormat="1" ht="38.25" customHeight="1" x14ac:dyDescent="0.25">
      <c r="C18" s="63">
        <f t="shared" si="3"/>
        <v>9</v>
      </c>
      <c r="D18" s="66" t="s">
        <v>1367</v>
      </c>
      <c r="E18" s="63">
        <f t="shared" si="1"/>
        <v>447774.5</v>
      </c>
      <c r="F18" s="63">
        <f t="shared" si="2"/>
        <v>285816.5</v>
      </c>
      <c r="G18" s="67"/>
      <c r="H18" s="67"/>
      <c r="I18" s="67"/>
      <c r="J18" s="67"/>
      <c r="K18" s="67">
        <v>447774.5</v>
      </c>
      <c r="L18" s="67">
        <v>285816.5</v>
      </c>
      <c r="M18" s="67"/>
      <c r="N18" s="67"/>
      <c r="O18" s="67"/>
      <c r="P18" s="67"/>
      <c r="Q18" s="61"/>
    </row>
    <row r="19" spans="3:17" s="65" customFormat="1" ht="38.25" customHeight="1" x14ac:dyDescent="0.25">
      <c r="C19" s="63"/>
      <c r="D19" s="66" t="s">
        <v>1368</v>
      </c>
      <c r="E19" s="63">
        <f t="shared" si="1"/>
        <v>0</v>
      </c>
      <c r="F19" s="63">
        <f t="shared" si="2"/>
        <v>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4"/>
    </row>
    <row r="20" spans="3:17" s="62" customFormat="1" ht="38.25" customHeight="1" x14ac:dyDescent="0.25">
      <c r="C20" s="63">
        <f>+C18+1</f>
        <v>10</v>
      </c>
      <c r="D20" s="66" t="s">
        <v>1369</v>
      </c>
      <c r="E20" s="63">
        <f t="shared" si="1"/>
        <v>2500000</v>
      </c>
      <c r="F20" s="63">
        <f t="shared" si="2"/>
        <v>285816</v>
      </c>
      <c r="G20" s="67"/>
      <c r="H20" s="67"/>
      <c r="I20" s="67"/>
      <c r="J20" s="67"/>
      <c r="K20" s="67">
        <v>2500000</v>
      </c>
      <c r="L20" s="67">
        <v>285816</v>
      </c>
      <c r="M20" s="67"/>
      <c r="N20" s="67"/>
      <c r="O20" s="67"/>
      <c r="P20" s="67"/>
      <c r="Q20" s="61"/>
    </row>
    <row r="21" spans="3:17" s="62" customFormat="1" ht="38.25" customHeight="1" x14ac:dyDescent="0.25">
      <c r="C21" s="63">
        <f t="shared" si="3"/>
        <v>11</v>
      </c>
      <c r="D21" s="66" t="s">
        <v>1317</v>
      </c>
      <c r="E21" s="63">
        <f t="shared" si="1"/>
        <v>19510220</v>
      </c>
      <c r="F21" s="63">
        <f t="shared" si="2"/>
        <v>15382311.481849998</v>
      </c>
      <c r="G21" s="67">
        <v>13397291</v>
      </c>
      <c r="H21" s="67">
        <v>10521627.85822</v>
      </c>
      <c r="I21" s="67">
        <v>2837547</v>
      </c>
      <c r="J21" s="67">
        <v>2198510.5159999998</v>
      </c>
      <c r="K21" s="67">
        <v>3275382</v>
      </c>
      <c r="L21" s="67">
        <v>2662173.10763</v>
      </c>
      <c r="M21" s="67"/>
      <c r="N21" s="67"/>
      <c r="O21" s="67"/>
      <c r="P21" s="67"/>
      <c r="Q21" s="61"/>
    </row>
    <row r="22" spans="3:17" s="62" customFormat="1" ht="38.25" customHeight="1" x14ac:dyDescent="0.25">
      <c r="C22" s="63">
        <f t="shared" si="3"/>
        <v>12</v>
      </c>
      <c r="D22" s="66" t="s">
        <v>1370</v>
      </c>
      <c r="E22" s="63">
        <f t="shared" si="1"/>
        <v>10346572</v>
      </c>
      <c r="F22" s="63">
        <f t="shared" si="2"/>
        <v>9095807.4327600002</v>
      </c>
      <c r="G22" s="67">
        <v>7231122</v>
      </c>
      <c r="H22" s="67">
        <v>6470297.0101600001</v>
      </c>
      <c r="I22" s="67">
        <v>1761367</v>
      </c>
      <c r="J22" s="67">
        <v>1442190.696</v>
      </c>
      <c r="K22" s="67">
        <v>1354083</v>
      </c>
      <c r="L22" s="67">
        <v>1183319.7265999999</v>
      </c>
      <c r="M22" s="67"/>
      <c r="N22" s="67"/>
      <c r="O22" s="67"/>
      <c r="P22" s="67"/>
      <c r="Q22" s="61"/>
    </row>
    <row r="23" spans="3:17" s="62" customFormat="1" ht="38.25" customHeight="1" x14ac:dyDescent="0.25">
      <c r="C23" s="63">
        <f t="shared" si="3"/>
        <v>13</v>
      </c>
      <c r="D23" s="66" t="s">
        <v>1318</v>
      </c>
      <c r="E23" s="63">
        <f t="shared" si="1"/>
        <v>10076902</v>
      </c>
      <c r="F23" s="63">
        <f t="shared" si="2"/>
        <v>8273685.8196900003</v>
      </c>
      <c r="G23" s="67">
        <v>6336911</v>
      </c>
      <c r="H23" s="67">
        <v>5272452.1490000002</v>
      </c>
      <c r="I23" s="67">
        <v>1563491</v>
      </c>
      <c r="J23" s="67">
        <v>1261522.324</v>
      </c>
      <c r="K23" s="67">
        <v>2176500</v>
      </c>
      <c r="L23" s="67">
        <v>1739711.34669</v>
      </c>
      <c r="M23" s="67"/>
      <c r="N23" s="67"/>
      <c r="O23" s="67"/>
      <c r="P23" s="67"/>
      <c r="Q23" s="61"/>
    </row>
    <row r="24" spans="3:17" s="62" customFormat="1" ht="38.25" customHeight="1" x14ac:dyDescent="0.25">
      <c r="C24" s="63">
        <f t="shared" si="3"/>
        <v>14</v>
      </c>
      <c r="D24" s="66" t="s">
        <v>1319</v>
      </c>
      <c r="E24" s="63">
        <f t="shared" si="1"/>
        <v>8575709</v>
      </c>
      <c r="F24" s="63">
        <f t="shared" si="2"/>
        <v>5538513.8549999995</v>
      </c>
      <c r="G24" s="67">
        <v>6158682.4000000004</v>
      </c>
      <c r="H24" s="67">
        <v>3998028.3459999999</v>
      </c>
      <c r="I24" s="67">
        <v>1515126.6</v>
      </c>
      <c r="J24" s="67">
        <v>951468.06700000004</v>
      </c>
      <c r="K24" s="67">
        <v>901900</v>
      </c>
      <c r="L24" s="67">
        <v>589017.44200000004</v>
      </c>
      <c r="M24" s="67"/>
      <c r="N24" s="67"/>
      <c r="O24" s="67"/>
      <c r="P24" s="67"/>
      <c r="Q24" s="61"/>
    </row>
    <row r="25" spans="3:17" s="62" customFormat="1" ht="38.25" customHeight="1" x14ac:dyDescent="0.25">
      <c r="C25" s="63">
        <f t="shared" si="3"/>
        <v>15</v>
      </c>
      <c r="D25" s="66" t="s">
        <v>1320</v>
      </c>
      <c r="E25" s="63">
        <f t="shared" si="1"/>
        <v>9375474</v>
      </c>
      <c r="F25" s="63">
        <f t="shared" si="2"/>
        <v>6969439.2615399994</v>
      </c>
      <c r="G25" s="67">
        <v>5566858</v>
      </c>
      <c r="H25" s="67">
        <v>4435207.1399999997</v>
      </c>
      <c r="I25" s="67">
        <v>1358989</v>
      </c>
      <c r="J25" s="67">
        <v>1153944.0959999999</v>
      </c>
      <c r="K25" s="67">
        <v>2449627</v>
      </c>
      <c r="L25" s="67">
        <v>1380288.0255400001</v>
      </c>
      <c r="M25" s="67"/>
      <c r="N25" s="67"/>
      <c r="O25" s="67"/>
      <c r="P25" s="67"/>
      <c r="Q25" s="61"/>
    </row>
    <row r="26" spans="3:17" s="62" customFormat="1" ht="38.25" customHeight="1" x14ac:dyDescent="0.25">
      <c r="C26" s="63">
        <f t="shared" si="3"/>
        <v>16</v>
      </c>
      <c r="D26" s="66" t="s">
        <v>1321</v>
      </c>
      <c r="E26" s="63">
        <f t="shared" si="1"/>
        <v>10362362</v>
      </c>
      <c r="F26" s="63">
        <f t="shared" si="2"/>
        <v>7587719.86601</v>
      </c>
      <c r="G26" s="67">
        <v>7176948</v>
      </c>
      <c r="H26" s="67">
        <v>5378603.29</v>
      </c>
      <c r="I26" s="67">
        <v>1732409</v>
      </c>
      <c r="J26" s="67">
        <v>1262775.267</v>
      </c>
      <c r="K26" s="67">
        <v>1453005</v>
      </c>
      <c r="L26" s="67">
        <v>946341.30900999997</v>
      </c>
      <c r="M26" s="67"/>
      <c r="N26" s="67"/>
      <c r="O26" s="67"/>
      <c r="P26" s="67"/>
      <c r="Q26" s="61"/>
    </row>
    <row r="27" spans="3:17" s="62" customFormat="1" ht="38.25" customHeight="1" x14ac:dyDescent="0.25">
      <c r="C27" s="63">
        <f t="shared" si="3"/>
        <v>17</v>
      </c>
      <c r="D27" s="66" t="s">
        <v>1322</v>
      </c>
      <c r="E27" s="63">
        <f t="shared" si="1"/>
        <v>7895073</v>
      </c>
      <c r="F27" s="63">
        <f t="shared" si="2"/>
        <v>6909827.2519699996</v>
      </c>
      <c r="G27" s="67">
        <v>5795084</v>
      </c>
      <c r="H27" s="67">
        <v>5114547.2189999996</v>
      </c>
      <c r="I27" s="67">
        <v>1461189</v>
      </c>
      <c r="J27" s="67">
        <v>1267968.92</v>
      </c>
      <c r="K27" s="67">
        <v>638800</v>
      </c>
      <c r="L27" s="67">
        <v>527311.11297000002</v>
      </c>
      <c r="M27" s="67"/>
      <c r="N27" s="67"/>
      <c r="O27" s="67"/>
      <c r="P27" s="67"/>
      <c r="Q27" s="61"/>
    </row>
    <row r="28" spans="3:17" s="62" customFormat="1" ht="38.25" customHeight="1" x14ac:dyDescent="0.25">
      <c r="C28" s="63">
        <f t="shared" si="3"/>
        <v>18</v>
      </c>
      <c r="D28" s="66" t="s">
        <v>1323</v>
      </c>
      <c r="E28" s="63">
        <f t="shared" si="1"/>
        <v>9309724</v>
      </c>
      <c r="F28" s="63">
        <f t="shared" si="2"/>
        <v>7952983.0159999998</v>
      </c>
      <c r="G28" s="67">
        <v>6415656</v>
      </c>
      <c r="H28" s="67">
        <v>5497397.1519999998</v>
      </c>
      <c r="I28" s="67">
        <v>1573632</v>
      </c>
      <c r="J28" s="67">
        <v>1347662.534</v>
      </c>
      <c r="K28" s="67">
        <v>1320436</v>
      </c>
      <c r="L28" s="67">
        <v>1107923.33</v>
      </c>
      <c r="M28" s="67"/>
      <c r="N28" s="67"/>
      <c r="O28" s="67"/>
      <c r="P28" s="67"/>
      <c r="Q28" s="61"/>
    </row>
    <row r="29" spans="3:17" s="62" customFormat="1" ht="38.25" customHeight="1" x14ac:dyDescent="0.25">
      <c r="C29" s="63">
        <f t="shared" si="3"/>
        <v>19</v>
      </c>
      <c r="D29" s="66" t="s">
        <v>1324</v>
      </c>
      <c r="E29" s="63">
        <f t="shared" si="1"/>
        <v>13081853</v>
      </c>
      <c r="F29" s="63">
        <f t="shared" si="2"/>
        <v>10695945.934250001</v>
      </c>
      <c r="G29" s="67">
        <v>7799245</v>
      </c>
      <c r="H29" s="67">
        <v>6722200.4869999997</v>
      </c>
      <c r="I29" s="67">
        <v>1903408</v>
      </c>
      <c r="J29" s="67">
        <v>1658895.3189999999</v>
      </c>
      <c r="K29" s="67">
        <v>3379200</v>
      </c>
      <c r="L29" s="67">
        <v>2314850.1282500001</v>
      </c>
      <c r="M29" s="67"/>
      <c r="N29" s="67"/>
      <c r="O29" s="67"/>
      <c r="P29" s="67"/>
      <c r="Q29" s="61"/>
    </row>
    <row r="30" spans="3:17" s="62" customFormat="1" ht="38.25" customHeight="1" x14ac:dyDescent="0.25">
      <c r="C30" s="63">
        <f t="shared" si="3"/>
        <v>20</v>
      </c>
      <c r="D30" s="66" t="s">
        <v>1325</v>
      </c>
      <c r="E30" s="63">
        <f t="shared" si="1"/>
        <v>10342911</v>
      </c>
      <c r="F30" s="63">
        <f t="shared" si="2"/>
        <v>8178216.9184999997</v>
      </c>
      <c r="G30" s="67">
        <v>6671837.7999999998</v>
      </c>
      <c r="H30" s="67">
        <v>5942382.0039999997</v>
      </c>
      <c r="I30" s="67">
        <v>1630323.2</v>
      </c>
      <c r="J30" s="67">
        <v>1474824.6270000001</v>
      </c>
      <c r="K30" s="67">
        <v>2040750</v>
      </c>
      <c r="L30" s="67">
        <v>761010.28749999998</v>
      </c>
      <c r="M30" s="67"/>
      <c r="N30" s="67"/>
      <c r="O30" s="67"/>
      <c r="P30" s="67"/>
      <c r="Q30" s="61"/>
    </row>
    <row r="31" spans="3:17" s="62" customFormat="1" ht="38.25" customHeight="1" x14ac:dyDescent="0.25">
      <c r="C31" s="63">
        <f t="shared" si="3"/>
        <v>21</v>
      </c>
      <c r="D31" s="66" t="s">
        <v>1326</v>
      </c>
      <c r="E31" s="63">
        <f t="shared" si="1"/>
        <v>6613924</v>
      </c>
      <c r="F31" s="63">
        <f t="shared" si="2"/>
        <v>5808183.9114999995</v>
      </c>
      <c r="G31" s="67">
        <v>4388404</v>
      </c>
      <c r="H31" s="67">
        <v>4050956.9844999998</v>
      </c>
      <c r="I31" s="67">
        <v>1072165</v>
      </c>
      <c r="J31" s="67">
        <v>940136.16299999994</v>
      </c>
      <c r="K31" s="67">
        <v>1153355</v>
      </c>
      <c r="L31" s="67">
        <v>817090.76399999997</v>
      </c>
      <c r="M31" s="67"/>
      <c r="N31" s="67"/>
      <c r="O31" s="67"/>
      <c r="P31" s="67"/>
      <c r="Q31" s="61"/>
    </row>
    <row r="32" spans="3:17" s="62" customFormat="1" ht="38.25" customHeight="1" x14ac:dyDescent="0.25">
      <c r="C32" s="63">
        <f t="shared" si="3"/>
        <v>22</v>
      </c>
      <c r="D32" s="66" t="s">
        <v>1327</v>
      </c>
      <c r="E32" s="63">
        <f t="shared" si="1"/>
        <v>8886137</v>
      </c>
      <c r="F32" s="63">
        <f t="shared" si="2"/>
        <v>6021602.1033399999</v>
      </c>
      <c r="G32" s="67">
        <v>6167453.443</v>
      </c>
      <c r="H32" s="67">
        <v>4280667.5939999996</v>
      </c>
      <c r="I32" s="67">
        <v>1532021.557</v>
      </c>
      <c r="J32" s="67">
        <v>1018173.682</v>
      </c>
      <c r="K32" s="67">
        <v>1186662</v>
      </c>
      <c r="L32" s="67">
        <v>722760.82734000008</v>
      </c>
      <c r="M32" s="67"/>
      <c r="N32" s="67"/>
      <c r="O32" s="67"/>
      <c r="P32" s="67"/>
      <c r="Q32" s="61"/>
    </row>
    <row r="33" spans="3:17" s="62" customFormat="1" ht="38.25" customHeight="1" x14ac:dyDescent="0.25">
      <c r="C33" s="63">
        <f t="shared" si="3"/>
        <v>23</v>
      </c>
      <c r="D33" s="66" t="s">
        <v>1328</v>
      </c>
      <c r="E33" s="63">
        <f t="shared" si="1"/>
        <v>12671428</v>
      </c>
      <c r="F33" s="63">
        <f t="shared" si="2"/>
        <v>10873323.24144</v>
      </c>
      <c r="G33" s="67">
        <v>7668059</v>
      </c>
      <c r="H33" s="67">
        <v>6552945.1030000001</v>
      </c>
      <c r="I33" s="67">
        <v>1892577</v>
      </c>
      <c r="J33" s="67">
        <v>1581745.601</v>
      </c>
      <c r="K33" s="67">
        <v>3110792</v>
      </c>
      <c r="L33" s="67">
        <v>2738632.5374400001</v>
      </c>
      <c r="M33" s="67"/>
      <c r="N33" s="67"/>
      <c r="O33" s="67"/>
      <c r="P33" s="67"/>
      <c r="Q33" s="61"/>
    </row>
    <row r="34" spans="3:17" s="62" customFormat="1" ht="38.25" customHeight="1" x14ac:dyDescent="0.25">
      <c r="C34" s="63">
        <f t="shared" si="3"/>
        <v>24</v>
      </c>
      <c r="D34" s="66" t="s">
        <v>1329</v>
      </c>
      <c r="E34" s="63">
        <f t="shared" si="1"/>
        <v>11070164</v>
      </c>
      <c r="F34" s="63">
        <f t="shared" si="2"/>
        <v>8896261.9715899993</v>
      </c>
      <c r="G34" s="67">
        <v>6274133</v>
      </c>
      <c r="H34" s="67">
        <v>5791816.1739999996</v>
      </c>
      <c r="I34" s="67">
        <v>1543848</v>
      </c>
      <c r="J34" s="67">
        <v>1402740.1740000001</v>
      </c>
      <c r="K34" s="67">
        <v>3252183</v>
      </c>
      <c r="L34" s="67">
        <v>1701705.62359</v>
      </c>
      <c r="M34" s="67"/>
      <c r="N34" s="67"/>
      <c r="O34" s="67"/>
      <c r="P34" s="67"/>
      <c r="Q34" s="61"/>
    </row>
    <row r="35" spans="3:17" s="62" customFormat="1" ht="38.25" customHeight="1" x14ac:dyDescent="0.25">
      <c r="C35" s="63">
        <f>+C34+1</f>
        <v>25</v>
      </c>
      <c r="D35" s="66" t="s">
        <v>1371</v>
      </c>
      <c r="E35" s="63">
        <f t="shared" si="1"/>
        <v>6789516</v>
      </c>
      <c r="F35" s="63">
        <f t="shared" si="2"/>
        <v>5665950.1007199995</v>
      </c>
      <c r="G35" s="67">
        <v>4650057.5999999996</v>
      </c>
      <c r="H35" s="67">
        <v>3997983.3760000002</v>
      </c>
      <c r="I35" s="67">
        <v>1148558.3999999999</v>
      </c>
      <c r="J35" s="67">
        <v>1008458.6580000001</v>
      </c>
      <c r="K35" s="67">
        <v>990900</v>
      </c>
      <c r="L35" s="67">
        <v>659508.06672</v>
      </c>
      <c r="M35" s="67"/>
      <c r="N35" s="67"/>
      <c r="O35" s="67"/>
      <c r="P35" s="67"/>
      <c r="Q35" s="61"/>
    </row>
    <row r="36" spans="3:17" s="62" customFormat="1" ht="38.25" customHeight="1" x14ac:dyDescent="0.25">
      <c r="C36" s="63">
        <f t="shared" si="3"/>
        <v>26</v>
      </c>
      <c r="D36" s="66" t="s">
        <v>1372</v>
      </c>
      <c r="E36" s="63">
        <f t="shared" si="1"/>
        <v>567682</v>
      </c>
      <c r="F36" s="63">
        <f t="shared" si="2"/>
        <v>419705.53099999996</v>
      </c>
      <c r="G36" s="67">
        <v>375378</v>
      </c>
      <c r="H36" s="67">
        <v>322064.147</v>
      </c>
      <c r="I36" s="67">
        <v>93814</v>
      </c>
      <c r="J36" s="67">
        <v>80393.524000000005</v>
      </c>
      <c r="K36" s="67">
        <v>98490</v>
      </c>
      <c r="L36" s="67">
        <v>17247.86</v>
      </c>
      <c r="M36" s="67">
        <v>3000</v>
      </c>
      <c r="N36" s="67">
        <v>0</v>
      </c>
      <c r="O36" s="67"/>
      <c r="P36" s="67"/>
      <c r="Q36" s="61"/>
    </row>
    <row r="37" spans="3:17" s="62" customFormat="1" ht="38.25" customHeight="1" x14ac:dyDescent="0.25">
      <c r="C37" s="63">
        <f t="shared" si="3"/>
        <v>27</v>
      </c>
      <c r="D37" s="66" t="s">
        <v>1373</v>
      </c>
      <c r="E37" s="63">
        <f t="shared" si="1"/>
        <v>486209</v>
      </c>
      <c r="F37" s="63">
        <f t="shared" si="2"/>
        <v>280947.32079999999</v>
      </c>
      <c r="G37" s="67">
        <v>143190</v>
      </c>
      <c r="H37" s="67">
        <v>140890.54800000001</v>
      </c>
      <c r="I37" s="67">
        <v>35919</v>
      </c>
      <c r="J37" s="67">
        <v>34941.565999999999</v>
      </c>
      <c r="K37" s="67">
        <v>307100</v>
      </c>
      <c r="L37" s="67">
        <v>105115.2068</v>
      </c>
      <c r="M37" s="67"/>
      <c r="N37" s="67"/>
      <c r="O37" s="67"/>
      <c r="P37" s="67"/>
      <c r="Q37" s="61"/>
    </row>
    <row r="38" spans="3:17" s="62" customFormat="1" ht="38.25" customHeight="1" x14ac:dyDescent="0.25">
      <c r="C38" s="63">
        <f t="shared" si="3"/>
        <v>28</v>
      </c>
      <c r="D38" s="66" t="s">
        <v>1374</v>
      </c>
      <c r="E38" s="63">
        <f t="shared" si="1"/>
        <v>3091944</v>
      </c>
      <c r="F38" s="63">
        <f t="shared" si="2"/>
        <v>2158946.2829999998</v>
      </c>
      <c r="G38" s="67">
        <v>1855466.9580000001</v>
      </c>
      <c r="H38" s="67">
        <v>1574571.561</v>
      </c>
      <c r="I38" s="67">
        <v>456897.04200000002</v>
      </c>
      <c r="J38" s="67">
        <v>418099.20500000002</v>
      </c>
      <c r="K38" s="67">
        <v>779580</v>
      </c>
      <c r="L38" s="67">
        <v>166275.51699999999</v>
      </c>
      <c r="M38" s="67">
        <v>3000</v>
      </c>
      <c r="N38" s="67">
        <v>778</v>
      </c>
      <c r="O38" s="67"/>
      <c r="P38" s="67"/>
      <c r="Q38" s="61"/>
    </row>
    <row r="39" spans="3:17" s="62" customFormat="1" ht="38.25" customHeight="1" x14ac:dyDescent="0.25">
      <c r="C39" s="63">
        <f t="shared" si="3"/>
        <v>29</v>
      </c>
      <c r="D39" s="66" t="s">
        <v>1375</v>
      </c>
      <c r="E39" s="63">
        <f t="shared" si="1"/>
        <v>2580243</v>
      </c>
      <c r="F39" s="63">
        <f t="shared" si="2"/>
        <v>2352840.8374000001</v>
      </c>
      <c r="G39" s="67">
        <v>1894696</v>
      </c>
      <c r="H39" s="67">
        <v>1764304.8330000001</v>
      </c>
      <c r="I39" s="67">
        <v>470672</v>
      </c>
      <c r="J39" s="67">
        <v>432952.90500000003</v>
      </c>
      <c r="K39" s="67">
        <v>214875</v>
      </c>
      <c r="L39" s="67">
        <v>155583.09940000001</v>
      </c>
      <c r="M39" s="67">
        <v>5500</v>
      </c>
      <c r="N39" s="67">
        <v>4958.8999999999996</v>
      </c>
      <c r="O39" s="67"/>
      <c r="P39" s="67"/>
      <c r="Q39" s="61"/>
    </row>
    <row r="40" spans="3:17" s="62" customFormat="1" ht="38.25" customHeight="1" x14ac:dyDescent="0.25">
      <c r="C40" s="63">
        <f t="shared" si="3"/>
        <v>30</v>
      </c>
      <c r="D40" s="66" t="s">
        <v>1262</v>
      </c>
      <c r="E40" s="63">
        <f t="shared" si="1"/>
        <v>4126132</v>
      </c>
      <c r="F40" s="63">
        <f t="shared" si="2"/>
        <v>3062756.3059200002</v>
      </c>
      <c r="G40" s="67">
        <v>1620750</v>
      </c>
      <c r="H40" s="67">
        <v>1561195.2590000001</v>
      </c>
      <c r="I40" s="67">
        <v>404151</v>
      </c>
      <c r="J40" s="67">
        <v>389820.87900000002</v>
      </c>
      <c r="K40" s="67">
        <v>2101231</v>
      </c>
      <c r="L40" s="67">
        <v>1111740.1679200002</v>
      </c>
      <c r="M40" s="67"/>
      <c r="N40" s="67"/>
      <c r="O40" s="67"/>
      <c r="P40" s="67"/>
      <c r="Q40" s="61"/>
    </row>
    <row r="41" spans="3:17" s="62" customFormat="1" ht="38.25" customHeight="1" x14ac:dyDescent="0.25">
      <c r="C41" s="63">
        <f t="shared" si="3"/>
        <v>31</v>
      </c>
      <c r="D41" s="66" t="s">
        <v>1289</v>
      </c>
      <c r="E41" s="63">
        <f t="shared" si="1"/>
        <v>279756</v>
      </c>
      <c r="F41" s="63">
        <f t="shared" si="2"/>
        <v>135423.16699999999</v>
      </c>
      <c r="G41" s="67">
        <v>224256</v>
      </c>
      <c r="H41" s="67">
        <v>109447.564</v>
      </c>
      <c r="I41" s="67">
        <v>55500</v>
      </c>
      <c r="J41" s="67">
        <v>25975.602999999999</v>
      </c>
      <c r="K41" s="67"/>
      <c r="L41" s="67"/>
      <c r="M41" s="67"/>
      <c r="N41" s="67"/>
      <c r="O41" s="67"/>
      <c r="P41" s="67"/>
      <c r="Q41" s="61"/>
    </row>
    <row r="42" spans="3:17" s="62" customFormat="1" ht="38.25" customHeight="1" x14ac:dyDescent="0.25">
      <c r="C42" s="63">
        <f t="shared" si="3"/>
        <v>32</v>
      </c>
      <c r="D42" s="66" t="s">
        <v>1293</v>
      </c>
      <c r="E42" s="63">
        <f t="shared" si="1"/>
        <v>281490</v>
      </c>
      <c r="F42" s="63">
        <f t="shared" si="2"/>
        <v>246626.24300000002</v>
      </c>
      <c r="G42" s="67">
        <v>225990</v>
      </c>
      <c r="H42" s="67">
        <v>199431.073</v>
      </c>
      <c r="I42" s="67">
        <v>55500</v>
      </c>
      <c r="J42" s="67">
        <v>47195.17</v>
      </c>
      <c r="K42" s="67"/>
      <c r="L42" s="67"/>
      <c r="M42" s="67"/>
      <c r="N42" s="67"/>
      <c r="O42" s="67"/>
      <c r="P42" s="67"/>
      <c r="Q42" s="61"/>
    </row>
    <row r="43" spans="3:17" s="62" customFormat="1" ht="38.25" customHeight="1" x14ac:dyDescent="0.25">
      <c r="C43" s="63">
        <f t="shared" si="3"/>
        <v>33</v>
      </c>
      <c r="D43" s="68" t="s">
        <v>1341</v>
      </c>
      <c r="E43" s="63">
        <f t="shared" si="1"/>
        <v>142980</v>
      </c>
      <c r="F43" s="63">
        <f t="shared" si="2"/>
        <v>129880.54</v>
      </c>
      <c r="G43" s="67">
        <v>106740</v>
      </c>
      <c r="H43" s="67">
        <v>103669.21799999999</v>
      </c>
      <c r="I43" s="67">
        <v>26240</v>
      </c>
      <c r="J43" s="67">
        <v>26211.322</v>
      </c>
      <c r="K43" s="67">
        <v>10000</v>
      </c>
      <c r="L43" s="67">
        <v>0</v>
      </c>
      <c r="M43" s="67"/>
      <c r="N43" s="67"/>
      <c r="O43" s="67"/>
      <c r="P43" s="67"/>
      <c r="Q43" s="61"/>
    </row>
    <row r="44" spans="3:17" s="62" customFormat="1" ht="38.25" customHeight="1" x14ac:dyDescent="0.25">
      <c r="C44" s="63">
        <f t="shared" si="3"/>
        <v>34</v>
      </c>
      <c r="D44" s="66" t="s">
        <v>1294</v>
      </c>
      <c r="E44" s="63">
        <f t="shared" si="1"/>
        <v>208874</v>
      </c>
      <c r="F44" s="63">
        <f t="shared" si="2"/>
        <v>182820.068</v>
      </c>
      <c r="G44" s="67">
        <v>158500</v>
      </c>
      <c r="H44" s="67">
        <v>146076.128</v>
      </c>
      <c r="I44" s="67">
        <v>39322</v>
      </c>
      <c r="J44" s="67">
        <v>36743.94</v>
      </c>
      <c r="K44" s="67">
        <v>11052</v>
      </c>
      <c r="L44" s="67">
        <v>0</v>
      </c>
      <c r="M44" s="67"/>
      <c r="N44" s="67"/>
      <c r="O44" s="67"/>
      <c r="P44" s="67"/>
      <c r="Q44" s="61"/>
    </row>
    <row r="45" spans="3:17" s="62" customFormat="1" ht="38.25" customHeight="1" x14ac:dyDescent="0.25">
      <c r="C45" s="63">
        <f t="shared" si="3"/>
        <v>35</v>
      </c>
      <c r="D45" s="66" t="s">
        <v>1310</v>
      </c>
      <c r="E45" s="63">
        <f t="shared" si="1"/>
        <v>6493699</v>
      </c>
      <c r="F45" s="63">
        <f t="shared" si="2"/>
        <v>4533844.9427000005</v>
      </c>
      <c r="G45" s="67">
        <v>1182219</v>
      </c>
      <c r="H45" s="67">
        <v>1049454.706</v>
      </c>
      <c r="I45" s="67">
        <v>290271</v>
      </c>
      <c r="J45" s="67">
        <v>257753.55600000001</v>
      </c>
      <c r="K45" s="67">
        <v>5021209</v>
      </c>
      <c r="L45" s="67">
        <v>3226636.6806999999</v>
      </c>
      <c r="M45" s="67">
        <v>10000</v>
      </c>
      <c r="N45" s="67">
        <v>6770.5973300000005</v>
      </c>
      <c r="O45" s="67"/>
      <c r="P45" s="67"/>
      <c r="Q45" s="61"/>
    </row>
    <row r="46" spans="3:17" s="62" customFormat="1" ht="38.25" customHeight="1" x14ac:dyDescent="0.25">
      <c r="C46" s="63">
        <f t="shared" si="3"/>
        <v>36</v>
      </c>
      <c r="D46" s="66" t="s">
        <v>1313</v>
      </c>
      <c r="E46" s="63">
        <f t="shared" si="1"/>
        <v>60643396</v>
      </c>
      <c r="F46" s="63">
        <f t="shared" si="2"/>
        <v>50554357.041270003</v>
      </c>
      <c r="G46" s="67">
        <v>36039470</v>
      </c>
      <c r="H46" s="67">
        <v>28115975.90227</v>
      </c>
      <c r="I46" s="67">
        <v>1717273</v>
      </c>
      <c r="J46" s="67">
        <v>1331186.6910000001</v>
      </c>
      <c r="K46" s="67">
        <v>22886653</v>
      </c>
      <c r="L46" s="67">
        <v>21107194.447999999</v>
      </c>
      <c r="M46" s="67"/>
      <c r="N46" s="67"/>
      <c r="O46" s="67"/>
      <c r="P46" s="67"/>
      <c r="Q46" s="61"/>
    </row>
    <row r="47" spans="3:17" s="62" customFormat="1" ht="38.25" customHeight="1" x14ac:dyDescent="0.25">
      <c r="C47" s="63">
        <f>+C46+1</f>
        <v>37</v>
      </c>
      <c r="D47" s="66" t="s">
        <v>1314</v>
      </c>
      <c r="E47" s="63">
        <f t="shared" si="1"/>
        <v>3365907</v>
      </c>
      <c r="F47" s="63">
        <f t="shared" si="2"/>
        <v>2738942.2906399998</v>
      </c>
      <c r="G47" s="67">
        <v>2385315</v>
      </c>
      <c r="H47" s="67">
        <v>1961951.0759999999</v>
      </c>
      <c r="I47" s="67">
        <v>588592</v>
      </c>
      <c r="J47" s="67">
        <v>483076.94300000003</v>
      </c>
      <c r="K47" s="67">
        <v>392000</v>
      </c>
      <c r="L47" s="67">
        <v>293914.27163999999</v>
      </c>
      <c r="M47" s="67"/>
      <c r="N47" s="67"/>
      <c r="O47" s="67"/>
      <c r="P47" s="67"/>
      <c r="Q47" s="61"/>
    </row>
    <row r="48" spans="3:17" s="62" customFormat="1" ht="38.25" customHeight="1" x14ac:dyDescent="0.25">
      <c r="C48" s="63">
        <f t="shared" si="3"/>
        <v>38</v>
      </c>
      <c r="D48" s="66" t="s">
        <v>1376</v>
      </c>
      <c r="E48" s="63">
        <f t="shared" si="1"/>
        <v>4350946</v>
      </c>
      <c r="F48" s="63">
        <f t="shared" si="2"/>
        <v>2836629.2513199998</v>
      </c>
      <c r="G48" s="67">
        <v>2024556</v>
      </c>
      <c r="H48" s="67">
        <v>1660147.963</v>
      </c>
      <c r="I48" s="67">
        <v>492592</v>
      </c>
      <c r="J48" s="67">
        <v>396660.88900000002</v>
      </c>
      <c r="K48" s="67">
        <v>1833798</v>
      </c>
      <c r="L48" s="67">
        <v>779820.39932000008</v>
      </c>
      <c r="M48" s="67"/>
      <c r="N48" s="67"/>
      <c r="O48" s="67"/>
      <c r="P48" s="67"/>
      <c r="Q48" s="61"/>
    </row>
    <row r="49" spans="3:17" s="62" customFormat="1" ht="38.25" customHeight="1" x14ac:dyDescent="0.25">
      <c r="C49" s="63">
        <f t="shared" si="3"/>
        <v>39</v>
      </c>
      <c r="D49" s="66" t="s">
        <v>1377</v>
      </c>
      <c r="E49" s="63">
        <f t="shared" si="1"/>
        <v>1189923</v>
      </c>
      <c r="F49" s="63">
        <f t="shared" si="2"/>
        <v>993277.80700000003</v>
      </c>
      <c r="G49" s="67">
        <v>883209</v>
      </c>
      <c r="H49" s="67">
        <v>758668.67700000003</v>
      </c>
      <c r="I49" s="67">
        <v>217774</v>
      </c>
      <c r="J49" s="67">
        <v>189667.17</v>
      </c>
      <c r="K49" s="67">
        <v>88940</v>
      </c>
      <c r="L49" s="67">
        <v>44941.96</v>
      </c>
      <c r="M49" s="67"/>
      <c r="N49" s="67"/>
      <c r="O49" s="67"/>
      <c r="P49" s="67"/>
      <c r="Q49" s="61"/>
    </row>
    <row r="50" spans="3:17" s="62" customFormat="1" ht="38.25" customHeight="1" x14ac:dyDescent="0.25">
      <c r="C50" s="63">
        <f t="shared" si="3"/>
        <v>40</v>
      </c>
      <c r="D50" s="66" t="s">
        <v>1378</v>
      </c>
      <c r="E50" s="63">
        <f t="shared" si="1"/>
        <v>555950</v>
      </c>
      <c r="F50" s="63">
        <f t="shared" si="2"/>
        <v>519696.50401000003</v>
      </c>
      <c r="G50" s="67">
        <v>296409</v>
      </c>
      <c r="H50" s="67">
        <v>293473.78100000002</v>
      </c>
      <c r="I50" s="67">
        <v>73592</v>
      </c>
      <c r="J50" s="67">
        <v>73449.722999999998</v>
      </c>
      <c r="K50" s="67">
        <v>185949</v>
      </c>
      <c r="L50" s="67">
        <v>152773.00000999999</v>
      </c>
      <c r="M50" s="67"/>
      <c r="N50" s="67"/>
      <c r="O50" s="67"/>
      <c r="P50" s="67"/>
      <c r="Q50" s="61"/>
    </row>
    <row r="51" spans="3:17" s="77" customFormat="1" ht="38.25" customHeight="1" x14ac:dyDescent="0.25">
      <c r="C51" s="73">
        <f>+C50+1</f>
        <v>41</v>
      </c>
      <c r="D51" s="75" t="s">
        <v>1379</v>
      </c>
      <c r="E51" s="73">
        <f t="shared" si="1"/>
        <v>1704547836</v>
      </c>
      <c r="F51" s="73">
        <f t="shared" si="2"/>
        <v>1210129006</v>
      </c>
      <c r="G51" s="73">
        <f>SUM(G52:G59)</f>
        <v>0</v>
      </c>
      <c r="H51" s="73">
        <f t="shared" ref="H51:P51" si="4">SUM(H52:H59)</f>
        <v>0</v>
      </c>
      <c r="I51" s="73">
        <f t="shared" si="4"/>
        <v>0</v>
      </c>
      <c r="J51" s="73">
        <f t="shared" si="4"/>
        <v>0</v>
      </c>
      <c r="K51" s="73">
        <f t="shared" si="4"/>
        <v>1704547836</v>
      </c>
      <c r="L51" s="73">
        <f t="shared" si="4"/>
        <v>1210129006</v>
      </c>
      <c r="M51" s="73">
        <f t="shared" si="4"/>
        <v>0</v>
      </c>
      <c r="N51" s="73">
        <f t="shared" si="4"/>
        <v>0</v>
      </c>
      <c r="O51" s="73">
        <f t="shared" si="4"/>
        <v>0</v>
      </c>
      <c r="P51" s="73">
        <f t="shared" si="4"/>
        <v>0</v>
      </c>
      <c r="Q51" s="76"/>
    </row>
    <row r="52" spans="3:17" s="62" customFormat="1" ht="38.25" customHeight="1" outlineLevel="1" x14ac:dyDescent="0.25">
      <c r="C52" s="69" t="s">
        <v>1407</v>
      </c>
      <c r="D52" s="70" t="s">
        <v>1380</v>
      </c>
      <c r="E52" s="63">
        <f t="shared" si="1"/>
        <v>1009671116</v>
      </c>
      <c r="F52" s="63">
        <f t="shared" si="2"/>
        <v>767916759</v>
      </c>
      <c r="G52" s="67"/>
      <c r="H52" s="67"/>
      <c r="I52" s="67"/>
      <c r="J52" s="67"/>
      <c r="K52" s="67">
        <v>1009671116</v>
      </c>
      <c r="L52" s="67">
        <v>767916759</v>
      </c>
      <c r="M52" s="67"/>
      <c r="N52" s="67"/>
      <c r="O52" s="67"/>
      <c r="P52" s="67"/>
      <c r="Q52" s="61"/>
    </row>
    <row r="53" spans="3:17" s="62" customFormat="1" ht="38.25" customHeight="1" outlineLevel="1" x14ac:dyDescent="0.25">
      <c r="C53" s="69" t="s">
        <v>1408</v>
      </c>
      <c r="D53" s="70" t="s">
        <v>1381</v>
      </c>
      <c r="E53" s="63">
        <f t="shared" si="1"/>
        <v>172143919</v>
      </c>
      <c r="F53" s="63">
        <f t="shared" si="2"/>
        <v>160792015</v>
      </c>
      <c r="G53" s="67"/>
      <c r="H53" s="67"/>
      <c r="I53" s="67"/>
      <c r="J53" s="67"/>
      <c r="K53" s="67">
        <v>172143919</v>
      </c>
      <c r="L53" s="67">
        <v>160792015</v>
      </c>
      <c r="M53" s="67"/>
      <c r="N53" s="67"/>
      <c r="O53" s="67"/>
      <c r="P53" s="67"/>
      <c r="Q53" s="61"/>
    </row>
    <row r="54" spans="3:17" s="62" customFormat="1" ht="38.25" customHeight="1" outlineLevel="1" x14ac:dyDescent="0.25">
      <c r="C54" s="69" t="s">
        <v>1409</v>
      </c>
      <c r="D54" s="70" t="s">
        <v>1382</v>
      </c>
      <c r="E54" s="63">
        <f t="shared" si="1"/>
        <v>61651918</v>
      </c>
      <c r="F54" s="63">
        <f t="shared" si="2"/>
        <v>60461133</v>
      </c>
      <c r="G54" s="67"/>
      <c r="H54" s="67"/>
      <c r="I54" s="67"/>
      <c r="J54" s="67"/>
      <c r="K54" s="67">
        <v>61651918</v>
      </c>
      <c r="L54" s="67">
        <v>60461133</v>
      </c>
      <c r="M54" s="67"/>
      <c r="N54" s="67"/>
      <c r="O54" s="67"/>
      <c r="P54" s="67"/>
      <c r="Q54" s="61"/>
    </row>
    <row r="55" spans="3:17" s="62" customFormat="1" ht="38.25" customHeight="1" outlineLevel="1" x14ac:dyDescent="0.25">
      <c r="C55" s="69" t="s">
        <v>1410</v>
      </c>
      <c r="D55" s="70" t="s">
        <v>1383</v>
      </c>
      <c r="E55" s="63">
        <f t="shared" si="1"/>
        <v>50000000</v>
      </c>
      <c r="F55" s="63">
        <f t="shared" si="2"/>
        <v>49373994</v>
      </c>
      <c r="G55" s="67"/>
      <c r="H55" s="67"/>
      <c r="I55" s="67"/>
      <c r="J55" s="67"/>
      <c r="K55" s="67">
        <v>50000000</v>
      </c>
      <c r="L55" s="67">
        <v>49373994</v>
      </c>
      <c r="M55" s="67"/>
      <c r="N55" s="67"/>
      <c r="O55" s="67"/>
      <c r="P55" s="67"/>
      <c r="Q55" s="61"/>
    </row>
    <row r="56" spans="3:17" s="62" customFormat="1" ht="38.25" customHeight="1" outlineLevel="1" x14ac:dyDescent="0.25">
      <c r="C56" s="69" t="s">
        <v>1411</v>
      </c>
      <c r="D56" s="70" t="s">
        <v>1384</v>
      </c>
      <c r="E56" s="63">
        <f t="shared" si="1"/>
        <v>191888081</v>
      </c>
      <c r="F56" s="63">
        <f t="shared" si="2"/>
        <v>137295336</v>
      </c>
      <c r="G56" s="67"/>
      <c r="H56" s="67"/>
      <c r="I56" s="67"/>
      <c r="J56" s="67"/>
      <c r="K56" s="67">
        <v>191888081</v>
      </c>
      <c r="L56" s="67">
        <v>137295336</v>
      </c>
      <c r="M56" s="67"/>
      <c r="N56" s="67"/>
      <c r="O56" s="67"/>
      <c r="P56" s="67"/>
      <c r="Q56" s="61"/>
    </row>
    <row r="57" spans="3:17" s="62" customFormat="1" ht="38.25" customHeight="1" outlineLevel="1" x14ac:dyDescent="0.25">
      <c r="C57" s="69" t="s">
        <v>1412</v>
      </c>
      <c r="D57" s="70" t="s">
        <v>1385</v>
      </c>
      <c r="E57" s="63">
        <f t="shared" si="1"/>
        <v>139150802</v>
      </c>
      <c r="F57" s="63">
        <f t="shared" si="2"/>
        <v>1805259</v>
      </c>
      <c r="G57" s="67"/>
      <c r="H57" s="67"/>
      <c r="I57" s="67"/>
      <c r="J57" s="67"/>
      <c r="K57" s="67">
        <v>139150802</v>
      </c>
      <c r="L57" s="67">
        <v>1805259</v>
      </c>
      <c r="M57" s="67"/>
      <c r="N57" s="67"/>
      <c r="O57" s="67"/>
      <c r="P57" s="67"/>
      <c r="Q57" s="61"/>
    </row>
    <row r="58" spans="3:17" s="62" customFormat="1" ht="38.25" customHeight="1" outlineLevel="1" x14ac:dyDescent="0.25">
      <c r="C58" s="69" t="s">
        <v>1413</v>
      </c>
      <c r="D58" s="70" t="s">
        <v>1386</v>
      </c>
      <c r="E58" s="63">
        <f t="shared" si="1"/>
        <v>12567000</v>
      </c>
      <c r="F58" s="63">
        <f t="shared" si="2"/>
        <v>12567000</v>
      </c>
      <c r="G58" s="67"/>
      <c r="H58" s="67"/>
      <c r="I58" s="67"/>
      <c r="J58" s="67"/>
      <c r="K58" s="67">
        <v>12567000</v>
      </c>
      <c r="L58" s="67">
        <v>12567000</v>
      </c>
      <c r="M58" s="67"/>
      <c r="N58" s="67"/>
      <c r="O58" s="67"/>
      <c r="P58" s="67"/>
      <c r="Q58" s="61"/>
    </row>
    <row r="59" spans="3:17" s="62" customFormat="1" ht="38.25" customHeight="1" outlineLevel="1" x14ac:dyDescent="0.25">
      <c r="C59" s="69" t="s">
        <v>1414</v>
      </c>
      <c r="D59" s="70" t="s">
        <v>1387</v>
      </c>
      <c r="E59" s="63">
        <f t="shared" si="1"/>
        <v>67475000</v>
      </c>
      <c r="F59" s="63">
        <f t="shared" si="2"/>
        <v>19917510</v>
      </c>
      <c r="G59" s="67"/>
      <c r="H59" s="67"/>
      <c r="I59" s="67"/>
      <c r="J59" s="67"/>
      <c r="K59" s="67">
        <v>67475000</v>
      </c>
      <c r="L59" s="67">
        <v>19917510</v>
      </c>
      <c r="M59" s="67"/>
      <c r="N59" s="67"/>
      <c r="O59" s="67"/>
      <c r="P59" s="67"/>
      <c r="Q59" s="61"/>
    </row>
    <row r="60" spans="3:17" s="62" customFormat="1" ht="38.25" customHeight="1" outlineLevel="1" x14ac:dyDescent="0.25">
      <c r="C60" s="63">
        <v>42</v>
      </c>
      <c r="D60" s="70" t="s">
        <v>1388</v>
      </c>
      <c r="E60" s="63">
        <f t="shared" si="1"/>
        <v>3412470</v>
      </c>
      <c r="F60" s="63">
        <f t="shared" si="2"/>
        <v>2661125.0953000002</v>
      </c>
      <c r="G60" s="67">
        <v>2261955</v>
      </c>
      <c r="H60" s="67">
        <v>1796352.8049999999</v>
      </c>
      <c r="I60" s="67">
        <v>379803</v>
      </c>
      <c r="J60" s="67">
        <v>286733.68099999998</v>
      </c>
      <c r="K60" s="67">
        <v>770712</v>
      </c>
      <c r="L60" s="67">
        <v>578038.60929999989</v>
      </c>
      <c r="M60" s="67"/>
      <c r="N60" s="67"/>
      <c r="O60" s="67"/>
      <c r="P60" s="67"/>
      <c r="Q60" s="61"/>
    </row>
    <row r="61" spans="3:17" s="62" customFormat="1" ht="38.25" customHeight="1" outlineLevel="1" x14ac:dyDescent="0.25">
      <c r="C61" s="63">
        <v>43</v>
      </c>
      <c r="D61" s="70" t="s">
        <v>1389</v>
      </c>
      <c r="E61" s="63">
        <f t="shared" si="1"/>
        <v>8994195</v>
      </c>
      <c r="F61" s="63">
        <f t="shared" si="2"/>
        <v>7373570</v>
      </c>
      <c r="G61" s="67">
        <v>6009862</v>
      </c>
      <c r="H61" s="67">
        <v>5009964</v>
      </c>
      <c r="I61" s="67">
        <v>1219176</v>
      </c>
      <c r="J61" s="67">
        <v>904740</v>
      </c>
      <c r="K61" s="67">
        <v>1765157</v>
      </c>
      <c r="L61" s="67">
        <v>1458866</v>
      </c>
      <c r="M61" s="67">
        <f>13000+15595</f>
        <v>28595</v>
      </c>
      <c r="N61" s="67">
        <f>6500+12700</f>
        <v>19200</v>
      </c>
      <c r="O61" s="67"/>
      <c r="P61" s="67"/>
      <c r="Q61" s="61"/>
    </row>
    <row r="62" spans="3:17" s="77" customFormat="1" ht="38.25" customHeight="1" x14ac:dyDescent="0.25">
      <c r="C62" s="73">
        <v>44</v>
      </c>
      <c r="D62" s="108" t="s">
        <v>1390</v>
      </c>
      <c r="E62" s="73">
        <f t="shared" si="1"/>
        <v>295324688.16799998</v>
      </c>
      <c r="F62" s="73">
        <f t="shared" si="2"/>
        <v>214876974.37914997</v>
      </c>
      <c r="G62" s="74">
        <f>SUM(G63:G98)</f>
        <v>116598618.09400001</v>
      </c>
      <c r="H62" s="74">
        <f t="shared" ref="H62:P62" si="5">SUM(H63:H98)</f>
        <v>98811010.14579998</v>
      </c>
      <c r="I62" s="74">
        <f t="shared" si="5"/>
        <v>29218417.136</v>
      </c>
      <c r="J62" s="74">
        <f t="shared" si="5"/>
        <v>23565885.987</v>
      </c>
      <c r="K62" s="74">
        <f t="shared" si="5"/>
        <v>149507652.93799996</v>
      </c>
      <c r="L62" s="74">
        <f t="shared" si="5"/>
        <v>92500078.24634999</v>
      </c>
      <c r="M62" s="74">
        <f t="shared" si="5"/>
        <v>665214.4</v>
      </c>
      <c r="N62" s="74">
        <f t="shared" si="5"/>
        <v>535242.95008999982</v>
      </c>
      <c r="O62" s="74">
        <f t="shared" si="5"/>
        <v>0</v>
      </c>
      <c r="P62" s="74">
        <f t="shared" si="5"/>
        <v>0</v>
      </c>
      <c r="Q62" s="76"/>
    </row>
    <row r="63" spans="3:17" s="62" customFormat="1" ht="38.25" customHeight="1" outlineLevel="1" x14ac:dyDescent="0.25">
      <c r="C63" s="63" t="s">
        <v>1415</v>
      </c>
      <c r="D63" s="109" t="s">
        <v>1391</v>
      </c>
      <c r="E63" s="63">
        <f t="shared" si="1"/>
        <v>3616763</v>
      </c>
      <c r="F63" s="63">
        <f t="shared" si="2"/>
        <v>3298386</v>
      </c>
      <c r="G63" s="67">
        <v>2342506</v>
      </c>
      <c r="H63" s="67">
        <v>2210776</v>
      </c>
      <c r="I63" s="67">
        <v>616846</v>
      </c>
      <c r="J63" s="67">
        <v>546410</v>
      </c>
      <c r="K63" s="67">
        <v>657411</v>
      </c>
      <c r="L63" s="67">
        <v>541200</v>
      </c>
      <c r="M63" s="67">
        <v>110715</v>
      </c>
      <c r="N63" s="67">
        <v>110715</v>
      </c>
      <c r="O63" s="67"/>
      <c r="P63" s="67"/>
      <c r="Q63" s="61"/>
    </row>
    <row r="64" spans="3:17" s="62" customFormat="1" ht="38.25" customHeight="1" outlineLevel="1" x14ac:dyDescent="0.25">
      <c r="C64" s="63" t="s">
        <v>1416</v>
      </c>
      <c r="D64" s="109" t="s">
        <v>1358</v>
      </c>
      <c r="E64" s="63">
        <f t="shared" si="1"/>
        <v>20933463</v>
      </c>
      <c r="F64" s="63">
        <f t="shared" si="2"/>
        <v>12271605</v>
      </c>
      <c r="G64" s="67">
        <f>933256+600000</f>
        <v>1533256</v>
      </c>
      <c r="H64" s="67">
        <f>597160+480431</f>
        <v>1077591</v>
      </c>
      <c r="I64" s="67">
        <f>228820+150000</f>
        <v>378820</v>
      </c>
      <c r="J64" s="67">
        <f>138054+120107</f>
        <v>258161</v>
      </c>
      <c r="K64" s="67">
        <f>5494387+13527000</f>
        <v>19021387</v>
      </c>
      <c r="L64" s="67">
        <f>2442659+8493194</f>
        <v>10935853</v>
      </c>
      <c r="M64" s="67"/>
      <c r="N64" s="67"/>
      <c r="O64" s="67"/>
      <c r="P64" s="67"/>
      <c r="Q64" s="61"/>
    </row>
    <row r="65" spans="3:17" s="65" customFormat="1" ht="38.25" customHeight="1" outlineLevel="1" x14ac:dyDescent="0.25">
      <c r="C65" s="63" t="s">
        <v>1417</v>
      </c>
      <c r="D65" s="109" t="s">
        <v>1392</v>
      </c>
      <c r="E65" s="63">
        <f t="shared" si="1"/>
        <v>22628750</v>
      </c>
      <c r="F65" s="63">
        <f t="shared" si="2"/>
        <v>18831305</v>
      </c>
      <c r="G65" s="67"/>
      <c r="H65" s="67"/>
      <c r="I65" s="67"/>
      <c r="J65" s="67"/>
      <c r="K65" s="67">
        <v>22628750</v>
      </c>
      <c r="L65" s="67">
        <v>18831305</v>
      </c>
      <c r="M65" s="67"/>
      <c r="N65" s="67"/>
      <c r="O65" s="67"/>
      <c r="P65" s="67"/>
      <c r="Q65" s="64"/>
    </row>
    <row r="66" spans="3:17" s="62" customFormat="1" ht="38.25" customHeight="1" outlineLevel="1" x14ac:dyDescent="0.25">
      <c r="C66" s="63" t="s">
        <v>1418</v>
      </c>
      <c r="D66" s="109" t="s">
        <v>1393</v>
      </c>
      <c r="E66" s="63">
        <f t="shared" si="1"/>
        <v>5255862</v>
      </c>
      <c r="F66" s="63">
        <f t="shared" si="2"/>
        <v>3563287</v>
      </c>
      <c r="G66" s="67">
        <v>2762859</v>
      </c>
      <c r="H66" s="67">
        <v>2003023</v>
      </c>
      <c r="I66" s="67">
        <v>711705</v>
      </c>
      <c r="J66" s="67">
        <v>471774</v>
      </c>
      <c r="K66" s="67">
        <v>1781298</v>
      </c>
      <c r="L66" s="67">
        <v>1088490</v>
      </c>
      <c r="M66" s="67">
        <f>6000+10586</f>
        <v>16586</v>
      </c>
      <c r="N66" s="67">
        <v>10557</v>
      </c>
      <c r="O66" s="67"/>
      <c r="P66" s="67"/>
      <c r="Q66" s="61"/>
    </row>
    <row r="67" spans="3:17" s="62" customFormat="1" ht="38.25" customHeight="1" outlineLevel="1" x14ac:dyDescent="0.25">
      <c r="C67" s="63" t="s">
        <v>1419</v>
      </c>
      <c r="D67" s="109" t="s">
        <v>1330</v>
      </c>
      <c r="E67" s="63">
        <f t="shared" si="1"/>
        <v>7659573</v>
      </c>
      <c r="F67" s="63">
        <f t="shared" si="2"/>
        <v>5740462.0321199996</v>
      </c>
      <c r="G67" s="67">
        <v>3879733</v>
      </c>
      <c r="H67" s="67">
        <v>2952318.9079999998</v>
      </c>
      <c r="I67" s="67">
        <v>941888</v>
      </c>
      <c r="J67" s="67">
        <v>679316.071</v>
      </c>
      <c r="K67" s="67">
        <v>2837952</v>
      </c>
      <c r="L67" s="67">
        <v>2108827.0531199998</v>
      </c>
      <c r="M67" s="67">
        <v>19586</v>
      </c>
      <c r="N67" s="67">
        <v>13694.884609999999</v>
      </c>
      <c r="O67" s="67"/>
      <c r="P67" s="67"/>
      <c r="Q67" s="61"/>
    </row>
    <row r="68" spans="3:17" s="62" customFormat="1" ht="38.25" customHeight="1" outlineLevel="1" x14ac:dyDescent="0.25">
      <c r="C68" s="63" t="s">
        <v>1420</v>
      </c>
      <c r="D68" s="109" t="s">
        <v>1342</v>
      </c>
      <c r="E68" s="63">
        <f t="shared" si="1"/>
        <v>8048680</v>
      </c>
      <c r="F68" s="63">
        <f t="shared" si="2"/>
        <v>6118763.7828800008</v>
      </c>
      <c r="G68" s="67">
        <v>4123613</v>
      </c>
      <c r="H68" s="67">
        <v>3472484.6290000002</v>
      </c>
      <c r="I68" s="67">
        <v>1030678</v>
      </c>
      <c r="J68" s="67">
        <v>802812.31099999999</v>
      </c>
      <c r="K68" s="67">
        <v>2894389</v>
      </c>
      <c r="L68" s="67">
        <v>1843466.8428800001</v>
      </c>
      <c r="M68" s="67">
        <v>18953</v>
      </c>
      <c r="N68" s="67">
        <v>18408.900000000001</v>
      </c>
      <c r="O68" s="67"/>
      <c r="P68" s="67"/>
      <c r="Q68" s="61"/>
    </row>
    <row r="69" spans="3:17" s="62" customFormat="1" ht="38.25" customHeight="1" outlineLevel="1" x14ac:dyDescent="0.25">
      <c r="C69" s="63" t="s">
        <v>1421</v>
      </c>
      <c r="D69" s="109" t="s">
        <v>1343</v>
      </c>
      <c r="E69" s="63">
        <f t="shared" si="1"/>
        <v>7339597</v>
      </c>
      <c r="F69" s="63">
        <f t="shared" si="2"/>
        <v>6458269.3961800002</v>
      </c>
      <c r="G69" s="67">
        <v>3465234</v>
      </c>
      <c r="H69" s="67">
        <v>3371953.4780000001</v>
      </c>
      <c r="I69" s="67">
        <v>871100</v>
      </c>
      <c r="J69" s="67">
        <v>828094.72600000002</v>
      </c>
      <c r="K69" s="67">
        <v>3003263</v>
      </c>
      <c r="L69" s="67">
        <v>2258221.1921799998</v>
      </c>
      <c r="M69" s="67">
        <v>27900</v>
      </c>
      <c r="N69" s="67">
        <v>15009.64164</v>
      </c>
      <c r="O69" s="67"/>
      <c r="P69" s="67"/>
      <c r="Q69" s="61"/>
    </row>
    <row r="70" spans="3:17" s="62" customFormat="1" ht="38.25" customHeight="1" outlineLevel="1" x14ac:dyDescent="0.25">
      <c r="C70" s="63" t="s">
        <v>1422</v>
      </c>
      <c r="D70" s="109" t="s">
        <v>1331</v>
      </c>
      <c r="E70" s="63">
        <f t="shared" si="1"/>
        <v>8909375.852</v>
      </c>
      <c r="F70" s="63">
        <f t="shared" si="2"/>
        <v>7169150.1539700003</v>
      </c>
      <c r="G70" s="67">
        <v>4452543</v>
      </c>
      <c r="H70" s="67">
        <v>3837332.469</v>
      </c>
      <c r="I70" s="67">
        <v>937616</v>
      </c>
      <c r="J70" s="67">
        <v>909818.59600000002</v>
      </c>
      <c r="K70" s="67">
        <v>3519216.852</v>
      </c>
      <c r="L70" s="67">
        <v>2421999.0889699999</v>
      </c>
      <c r="M70" s="67">
        <v>26892</v>
      </c>
      <c r="N70" s="67">
        <v>26878.799999999999</v>
      </c>
      <c r="O70" s="67"/>
      <c r="P70" s="67"/>
      <c r="Q70" s="61"/>
    </row>
    <row r="71" spans="3:17" s="62" customFormat="1" ht="38.25" customHeight="1" outlineLevel="1" x14ac:dyDescent="0.25">
      <c r="C71" s="63" t="s">
        <v>1423</v>
      </c>
      <c r="D71" s="110" t="s">
        <v>1344</v>
      </c>
      <c r="E71" s="63">
        <f t="shared" si="1"/>
        <v>7275220.7999999998</v>
      </c>
      <c r="F71" s="63">
        <f t="shared" si="2"/>
        <v>5900668.21055</v>
      </c>
      <c r="G71" s="67">
        <v>3656320</v>
      </c>
      <c r="H71" s="67">
        <v>3052197.0060000001</v>
      </c>
      <c r="I71" s="67">
        <v>916990</v>
      </c>
      <c r="J71" s="67">
        <v>706528.45299999998</v>
      </c>
      <c r="K71" s="67">
        <v>2701910.8</v>
      </c>
      <c r="L71" s="67">
        <v>2141942.7515500002</v>
      </c>
      <c r="M71" s="67">
        <v>21400</v>
      </c>
      <c r="N71" s="67">
        <v>21105.9</v>
      </c>
      <c r="O71" s="67"/>
      <c r="P71" s="67"/>
      <c r="Q71" s="61"/>
    </row>
    <row r="72" spans="3:17" s="62" customFormat="1" ht="38.25" customHeight="1" outlineLevel="1" x14ac:dyDescent="0.25">
      <c r="C72" s="63" t="s">
        <v>1450</v>
      </c>
      <c r="D72" s="110" t="s">
        <v>1345</v>
      </c>
      <c r="E72" s="63">
        <f t="shared" si="1"/>
        <v>7367314</v>
      </c>
      <c r="F72" s="63">
        <f t="shared" si="2"/>
        <v>5585659.4818000002</v>
      </c>
      <c r="G72" s="67">
        <v>3876358.7</v>
      </c>
      <c r="H72" s="67">
        <v>3173380.801</v>
      </c>
      <c r="I72" s="67">
        <v>944978.3</v>
      </c>
      <c r="J72" s="67">
        <v>750758.71</v>
      </c>
      <c r="K72" s="67">
        <v>2545977</v>
      </c>
      <c r="L72" s="67">
        <v>1661519.9708</v>
      </c>
      <c r="M72" s="67">
        <v>16900</v>
      </c>
      <c r="N72" s="67">
        <v>14611.53</v>
      </c>
      <c r="O72" s="67"/>
      <c r="P72" s="67"/>
      <c r="Q72" s="61"/>
    </row>
    <row r="73" spans="3:17" s="62" customFormat="1" ht="38.25" customHeight="1" outlineLevel="1" x14ac:dyDescent="0.25">
      <c r="C73" s="63" t="s">
        <v>1424</v>
      </c>
      <c r="D73" s="110" t="s">
        <v>1346</v>
      </c>
      <c r="E73" s="63">
        <f t="shared" si="1"/>
        <v>7778221</v>
      </c>
      <c r="F73" s="63">
        <f t="shared" si="2"/>
        <v>6300370.2254000008</v>
      </c>
      <c r="G73" s="67">
        <v>3898684</v>
      </c>
      <c r="H73" s="67">
        <v>3484685.6850000001</v>
      </c>
      <c r="I73" s="67">
        <v>969922</v>
      </c>
      <c r="J73" s="67">
        <v>808214.90700000001</v>
      </c>
      <c r="K73" s="67">
        <v>2909615</v>
      </c>
      <c r="L73" s="67">
        <v>2007469.6334000002</v>
      </c>
      <c r="M73" s="67">
        <v>22979</v>
      </c>
      <c r="N73" s="67">
        <v>19157.204399999999</v>
      </c>
      <c r="O73" s="67"/>
      <c r="P73" s="67"/>
      <c r="Q73" s="61"/>
    </row>
    <row r="74" spans="3:17" s="62" customFormat="1" ht="38.25" customHeight="1" outlineLevel="1" x14ac:dyDescent="0.25">
      <c r="C74" s="63" t="s">
        <v>1425</v>
      </c>
      <c r="D74" s="110" t="s">
        <v>1332</v>
      </c>
      <c r="E74" s="63">
        <f t="shared" si="1"/>
        <v>8124859</v>
      </c>
      <c r="F74" s="63">
        <f t="shared" si="2"/>
        <v>5788631.8674999997</v>
      </c>
      <c r="G74" s="67">
        <v>3832392.3939999999</v>
      </c>
      <c r="H74" s="67">
        <v>3315754.0269999998</v>
      </c>
      <c r="I74" s="67">
        <v>890896.60600000003</v>
      </c>
      <c r="J74" s="67">
        <v>757090.61100000003</v>
      </c>
      <c r="K74" s="67">
        <v>3401570</v>
      </c>
      <c r="L74" s="67">
        <v>1715787.2294999999</v>
      </c>
      <c r="M74" s="67">
        <v>21582</v>
      </c>
      <c r="N74" s="67">
        <v>10100</v>
      </c>
      <c r="O74" s="67"/>
      <c r="P74" s="67"/>
      <c r="Q74" s="61"/>
    </row>
    <row r="75" spans="3:17" s="62" customFormat="1" ht="38.25" customHeight="1" outlineLevel="1" x14ac:dyDescent="0.25">
      <c r="C75" s="63" t="s">
        <v>1426</v>
      </c>
      <c r="D75" s="110" t="s">
        <v>1333</v>
      </c>
      <c r="E75" s="63">
        <f t="shared" ref="E75:E103" si="6">+G75+I75+K75+O75</f>
        <v>7268402</v>
      </c>
      <c r="F75" s="63">
        <f t="shared" ref="F75:F103" si="7">+H75+J75+L75+P75</f>
        <v>5551234.5706400005</v>
      </c>
      <c r="G75" s="67">
        <v>3758180</v>
      </c>
      <c r="H75" s="67">
        <v>2977545.3190000001</v>
      </c>
      <c r="I75" s="67">
        <v>941863.23</v>
      </c>
      <c r="J75" s="67">
        <v>687030.01699999999</v>
      </c>
      <c r="K75" s="67">
        <v>2568358.77</v>
      </c>
      <c r="L75" s="67">
        <v>1886659.2346400002</v>
      </c>
      <c r="M75" s="67">
        <v>19974</v>
      </c>
      <c r="N75" s="67">
        <v>11764.393599999999</v>
      </c>
      <c r="O75" s="67"/>
      <c r="P75" s="67"/>
      <c r="Q75" s="61"/>
    </row>
    <row r="76" spans="3:17" s="62" customFormat="1" ht="38.25" customHeight="1" outlineLevel="1" x14ac:dyDescent="0.25">
      <c r="C76" s="63" t="s">
        <v>1427</v>
      </c>
      <c r="D76" s="110" t="s">
        <v>1334</v>
      </c>
      <c r="E76" s="63">
        <f t="shared" si="6"/>
        <v>7938072</v>
      </c>
      <c r="F76" s="63">
        <f t="shared" si="7"/>
        <v>6927457.8892299999</v>
      </c>
      <c r="G76" s="67">
        <v>3770497</v>
      </c>
      <c r="H76" s="67">
        <v>3341402.7510000002</v>
      </c>
      <c r="I76" s="67">
        <v>944665</v>
      </c>
      <c r="J76" s="67">
        <v>829107.83600000001</v>
      </c>
      <c r="K76" s="67">
        <v>3222910</v>
      </c>
      <c r="L76" s="67">
        <v>2756947.30223</v>
      </c>
      <c r="M76" s="67">
        <v>23000</v>
      </c>
      <c r="N76" s="67">
        <v>20975.480960000001</v>
      </c>
      <c r="O76" s="67"/>
      <c r="P76" s="67"/>
      <c r="Q76" s="61"/>
    </row>
    <row r="77" spans="3:17" s="62" customFormat="1" ht="38.25" customHeight="1" outlineLevel="1" x14ac:dyDescent="0.25">
      <c r="C77" s="63" t="s">
        <v>1428</v>
      </c>
      <c r="D77" s="110" t="s">
        <v>1335</v>
      </c>
      <c r="E77" s="63">
        <f t="shared" si="6"/>
        <v>8255146.9160000002</v>
      </c>
      <c r="F77" s="63">
        <f t="shared" si="7"/>
        <v>4940882.9928000001</v>
      </c>
      <c r="G77" s="67">
        <v>3898415</v>
      </c>
      <c r="H77" s="67">
        <v>3084117.5068000001</v>
      </c>
      <c r="I77" s="67">
        <v>974327</v>
      </c>
      <c r="J77" s="67">
        <v>721018.49699999997</v>
      </c>
      <c r="K77" s="67">
        <v>3382404.9160000002</v>
      </c>
      <c r="L77" s="67">
        <v>1135746.9890000001</v>
      </c>
      <c r="M77" s="67">
        <v>21976.400000000001</v>
      </c>
      <c r="N77" s="67">
        <v>16960.8</v>
      </c>
      <c r="O77" s="67"/>
      <c r="P77" s="67"/>
      <c r="Q77" s="61"/>
    </row>
    <row r="78" spans="3:17" s="62" customFormat="1" ht="38.25" customHeight="1" outlineLevel="1" x14ac:dyDescent="0.25">
      <c r="C78" s="63" t="s">
        <v>1429</v>
      </c>
      <c r="D78" s="110" t="s">
        <v>1394</v>
      </c>
      <c r="E78" s="63">
        <f t="shared" si="6"/>
        <v>7300064.7999999998</v>
      </c>
      <c r="F78" s="63">
        <f t="shared" si="7"/>
        <v>5282936.4331499999</v>
      </c>
      <c r="G78" s="67">
        <v>3809185</v>
      </c>
      <c r="H78" s="67">
        <v>3049062.9580000001</v>
      </c>
      <c r="I78" s="67">
        <v>962821</v>
      </c>
      <c r="J78" s="67">
        <v>734985.87100000004</v>
      </c>
      <c r="K78" s="67">
        <v>2528058.7999999998</v>
      </c>
      <c r="L78" s="67">
        <v>1498887.60415</v>
      </c>
      <c r="M78" s="67">
        <v>23000</v>
      </c>
      <c r="N78" s="67">
        <v>17060.812000000002</v>
      </c>
      <c r="O78" s="67"/>
      <c r="P78" s="67"/>
      <c r="Q78" s="61"/>
    </row>
    <row r="79" spans="3:17" s="62" customFormat="1" ht="38.25" customHeight="1" outlineLevel="1" x14ac:dyDescent="0.25">
      <c r="C79" s="63" t="s">
        <v>1430</v>
      </c>
      <c r="D79" s="110" t="s">
        <v>1336</v>
      </c>
      <c r="E79" s="63">
        <f t="shared" si="6"/>
        <v>7765907.7999999998</v>
      </c>
      <c r="F79" s="63">
        <f t="shared" si="7"/>
        <v>5863505.2120000003</v>
      </c>
      <c r="G79" s="67">
        <v>4253298</v>
      </c>
      <c r="H79" s="67">
        <v>3532229.6979999999</v>
      </c>
      <c r="I79" s="67">
        <v>988489</v>
      </c>
      <c r="J79" s="67">
        <v>810083.701</v>
      </c>
      <c r="K79" s="67">
        <v>2524120.7999999998</v>
      </c>
      <c r="L79" s="67">
        <v>1521191.8130000001</v>
      </c>
      <c r="M79" s="67">
        <v>20160</v>
      </c>
      <c r="N79" s="67">
        <v>20149.099999999999</v>
      </c>
      <c r="O79" s="67"/>
      <c r="P79" s="67"/>
      <c r="Q79" s="61"/>
    </row>
    <row r="80" spans="3:17" s="62" customFormat="1" ht="38.25" customHeight="1" outlineLevel="1" x14ac:dyDescent="0.25">
      <c r="C80" s="63" t="s">
        <v>1431</v>
      </c>
      <c r="D80" s="110" t="s">
        <v>1337</v>
      </c>
      <c r="E80" s="63">
        <f t="shared" si="6"/>
        <v>9474390</v>
      </c>
      <c r="F80" s="63">
        <f t="shared" si="7"/>
        <v>7704582.6398900002</v>
      </c>
      <c r="G80" s="67">
        <v>3748443</v>
      </c>
      <c r="H80" s="67">
        <v>3425188.5619999999</v>
      </c>
      <c r="I80" s="67">
        <v>897344</v>
      </c>
      <c r="J80" s="67">
        <v>816265.97199999995</v>
      </c>
      <c r="K80" s="67">
        <v>4828603</v>
      </c>
      <c r="L80" s="67">
        <v>3463128.1058899998</v>
      </c>
      <c r="M80" s="67">
        <v>35700</v>
      </c>
      <c r="N80" s="67">
        <v>23408.799999999999</v>
      </c>
      <c r="O80" s="67"/>
      <c r="P80" s="67"/>
      <c r="Q80" s="61"/>
    </row>
    <row r="81" spans="3:17" s="62" customFormat="1" ht="38.25" customHeight="1" outlineLevel="1" x14ac:dyDescent="0.25">
      <c r="C81" s="63" t="s">
        <v>1432</v>
      </c>
      <c r="D81" s="110" t="s">
        <v>1347</v>
      </c>
      <c r="E81" s="63">
        <f t="shared" si="6"/>
        <v>11472726</v>
      </c>
      <c r="F81" s="63">
        <f t="shared" si="7"/>
        <v>9384236.87256</v>
      </c>
      <c r="G81" s="67">
        <v>6104905</v>
      </c>
      <c r="H81" s="67">
        <v>5440293.5049999999</v>
      </c>
      <c r="I81" s="67">
        <v>1562661</v>
      </c>
      <c r="J81" s="67">
        <v>1245410.226</v>
      </c>
      <c r="K81" s="67">
        <v>3805160</v>
      </c>
      <c r="L81" s="67">
        <v>2698533.1415599999</v>
      </c>
      <c r="M81" s="67">
        <v>4000</v>
      </c>
      <c r="N81" s="67">
        <v>1900</v>
      </c>
      <c r="O81" s="67"/>
      <c r="P81" s="67"/>
      <c r="Q81" s="61"/>
    </row>
    <row r="82" spans="3:17" s="62" customFormat="1" ht="38.25" customHeight="1" outlineLevel="1" x14ac:dyDescent="0.25">
      <c r="C82" s="63" t="s">
        <v>1433</v>
      </c>
      <c r="D82" s="110" t="s">
        <v>1348</v>
      </c>
      <c r="E82" s="63">
        <f t="shared" si="6"/>
        <v>18298609</v>
      </c>
      <c r="F82" s="63">
        <f t="shared" si="7"/>
        <v>16766809.374499999</v>
      </c>
      <c r="G82" s="67">
        <v>8570156</v>
      </c>
      <c r="H82" s="67">
        <v>8336807.0949999997</v>
      </c>
      <c r="I82" s="67">
        <v>2091098</v>
      </c>
      <c r="J82" s="67">
        <v>2070301.165</v>
      </c>
      <c r="K82" s="67">
        <v>7637355</v>
      </c>
      <c r="L82" s="67">
        <v>6359701.1145000001</v>
      </c>
      <c r="M82" s="67">
        <v>23170</v>
      </c>
      <c r="N82" s="67">
        <v>21164.6</v>
      </c>
      <c r="O82" s="67"/>
      <c r="P82" s="67"/>
      <c r="Q82" s="61"/>
    </row>
    <row r="83" spans="3:17" s="62" customFormat="1" ht="38.25" customHeight="1" outlineLevel="1" x14ac:dyDescent="0.25">
      <c r="C83" s="63" t="s">
        <v>1434</v>
      </c>
      <c r="D83" s="110" t="s">
        <v>1395</v>
      </c>
      <c r="E83" s="63">
        <f t="shared" si="6"/>
        <v>6186561</v>
      </c>
      <c r="F83" s="63">
        <f t="shared" si="7"/>
        <v>4881910.4060199996</v>
      </c>
      <c r="G83" s="67">
        <v>3021730</v>
      </c>
      <c r="H83" s="67">
        <v>2619107.7969999998</v>
      </c>
      <c r="I83" s="67">
        <v>750180</v>
      </c>
      <c r="J83" s="67">
        <v>633909.31499999994</v>
      </c>
      <c r="K83" s="67">
        <v>2414651</v>
      </c>
      <c r="L83" s="67">
        <v>1628893.2940199999</v>
      </c>
      <c r="M83" s="67">
        <v>29170</v>
      </c>
      <c r="N83" s="67">
        <v>26293.281999999999</v>
      </c>
      <c r="O83" s="67"/>
      <c r="P83" s="67"/>
      <c r="Q83" s="61"/>
    </row>
    <row r="84" spans="3:17" s="62" customFormat="1" ht="38.25" customHeight="1" outlineLevel="1" x14ac:dyDescent="0.25">
      <c r="C84" s="63" t="s">
        <v>1435</v>
      </c>
      <c r="D84" s="110" t="s">
        <v>1315</v>
      </c>
      <c r="E84" s="63">
        <f t="shared" si="6"/>
        <v>6181154</v>
      </c>
      <c r="F84" s="63">
        <f t="shared" si="7"/>
        <v>5077788.7399899997</v>
      </c>
      <c r="G84" s="67">
        <v>3015882</v>
      </c>
      <c r="H84" s="67">
        <v>2808882.071</v>
      </c>
      <c r="I84" s="67">
        <v>828462</v>
      </c>
      <c r="J84" s="67">
        <v>695789.72100000002</v>
      </c>
      <c r="K84" s="67">
        <v>2336810</v>
      </c>
      <c r="L84" s="67">
        <v>1573116.94799</v>
      </c>
      <c r="M84" s="67">
        <v>9170</v>
      </c>
      <c r="N84" s="67">
        <v>7786.7120000000004</v>
      </c>
      <c r="O84" s="67"/>
      <c r="P84" s="67"/>
      <c r="Q84" s="61"/>
    </row>
    <row r="85" spans="3:17" s="62" customFormat="1" ht="38.25" customHeight="1" outlineLevel="1" x14ac:dyDescent="0.25">
      <c r="C85" s="63" t="s">
        <v>1436</v>
      </c>
      <c r="D85" s="110" t="s">
        <v>1316</v>
      </c>
      <c r="E85" s="63">
        <f t="shared" si="6"/>
        <v>6656503</v>
      </c>
      <c r="F85" s="63">
        <f t="shared" si="7"/>
        <v>4057721.9194999998</v>
      </c>
      <c r="G85" s="67">
        <v>3146980</v>
      </c>
      <c r="H85" s="67">
        <v>2361216.4470000002</v>
      </c>
      <c r="I85" s="67">
        <v>882193</v>
      </c>
      <c r="J85" s="67">
        <v>550746.63</v>
      </c>
      <c r="K85" s="67">
        <v>2627330</v>
      </c>
      <c r="L85" s="67">
        <v>1145758.8425</v>
      </c>
      <c r="M85" s="67">
        <v>12200</v>
      </c>
      <c r="N85" s="67">
        <v>10199.764800000001</v>
      </c>
      <c r="O85" s="67"/>
      <c r="P85" s="67"/>
      <c r="Q85" s="61"/>
    </row>
    <row r="86" spans="3:17" s="62" customFormat="1" ht="38.25" customHeight="1" outlineLevel="1" x14ac:dyDescent="0.25">
      <c r="C86" s="63" t="s">
        <v>1437</v>
      </c>
      <c r="D86" s="110" t="s">
        <v>1349</v>
      </c>
      <c r="E86" s="63">
        <f t="shared" si="6"/>
        <v>6692088</v>
      </c>
      <c r="F86" s="63">
        <f t="shared" si="7"/>
        <v>5593212.3033800004</v>
      </c>
      <c r="G86" s="67">
        <v>3518424</v>
      </c>
      <c r="H86" s="67">
        <v>3386141.0649999999</v>
      </c>
      <c r="I86" s="67">
        <v>990444</v>
      </c>
      <c r="J86" s="67">
        <v>814308.64199999999</v>
      </c>
      <c r="K86" s="67">
        <v>2183220</v>
      </c>
      <c r="L86" s="67">
        <v>1392762.59638</v>
      </c>
      <c r="M86" s="67">
        <v>29685</v>
      </c>
      <c r="N86" s="67">
        <v>20638.034879999999</v>
      </c>
      <c r="O86" s="67"/>
      <c r="P86" s="67"/>
      <c r="Q86" s="61"/>
    </row>
    <row r="87" spans="3:17" s="62" customFormat="1" ht="38.25" customHeight="1" outlineLevel="1" x14ac:dyDescent="0.25">
      <c r="C87" s="63" t="s">
        <v>1438</v>
      </c>
      <c r="D87" s="110" t="s">
        <v>1350</v>
      </c>
      <c r="E87" s="63">
        <f t="shared" si="6"/>
        <v>6474936</v>
      </c>
      <c r="F87" s="63">
        <f t="shared" si="7"/>
        <v>5631410.6849199999</v>
      </c>
      <c r="G87" s="67">
        <v>3131149</v>
      </c>
      <c r="H87" s="67">
        <v>2987925.3390000002</v>
      </c>
      <c r="I87" s="67">
        <v>826576</v>
      </c>
      <c r="J87" s="67">
        <v>706825.18500000006</v>
      </c>
      <c r="K87" s="67">
        <v>2517211</v>
      </c>
      <c r="L87" s="67">
        <v>1936660.1609200002</v>
      </c>
      <c r="M87" s="67">
        <v>19545</v>
      </c>
      <c r="N87" s="67">
        <v>17722.3033</v>
      </c>
      <c r="O87" s="67"/>
      <c r="P87" s="67"/>
      <c r="Q87" s="61"/>
    </row>
    <row r="88" spans="3:17" s="62" customFormat="1" ht="38.25" customHeight="1" outlineLevel="1" x14ac:dyDescent="0.25">
      <c r="C88" s="63" t="s">
        <v>1439</v>
      </c>
      <c r="D88" s="110" t="s">
        <v>1351</v>
      </c>
      <c r="E88" s="63">
        <f t="shared" si="6"/>
        <v>5255862</v>
      </c>
      <c r="F88" s="63">
        <f t="shared" si="7"/>
        <v>3563288.3386899997</v>
      </c>
      <c r="G88" s="67">
        <v>2762859</v>
      </c>
      <c r="H88" s="67">
        <v>2003023.821</v>
      </c>
      <c r="I88" s="67">
        <v>711705</v>
      </c>
      <c r="J88" s="67">
        <v>471774.28899999999</v>
      </c>
      <c r="K88" s="67">
        <v>1781298</v>
      </c>
      <c r="L88" s="67">
        <v>1088490.22869</v>
      </c>
      <c r="M88" s="67">
        <v>16586</v>
      </c>
      <c r="N88" s="67">
        <v>10557</v>
      </c>
      <c r="O88" s="67"/>
      <c r="P88" s="67"/>
      <c r="Q88" s="61"/>
    </row>
    <row r="89" spans="3:17" s="62" customFormat="1" ht="38.25" customHeight="1" outlineLevel="1" x14ac:dyDescent="0.25">
      <c r="C89" s="63" t="s">
        <v>1440</v>
      </c>
      <c r="D89" s="110" t="s">
        <v>1352</v>
      </c>
      <c r="E89" s="63">
        <f t="shared" si="6"/>
        <v>7204019</v>
      </c>
      <c r="F89" s="63">
        <f t="shared" si="7"/>
        <v>5736615.7310199998</v>
      </c>
      <c r="G89" s="67">
        <v>3470213</v>
      </c>
      <c r="H89" s="67">
        <v>3293155.0789999999</v>
      </c>
      <c r="I89" s="67">
        <v>989741</v>
      </c>
      <c r="J89" s="67">
        <v>791288.48699999996</v>
      </c>
      <c r="K89" s="67">
        <v>2744065</v>
      </c>
      <c r="L89" s="67">
        <v>1652172.16502</v>
      </c>
      <c r="M89" s="67">
        <v>13885</v>
      </c>
      <c r="N89" s="67">
        <v>6347.46</v>
      </c>
      <c r="O89" s="67"/>
      <c r="P89" s="67"/>
      <c r="Q89" s="61"/>
    </row>
    <row r="90" spans="3:17" s="62" customFormat="1" ht="38.25" customHeight="1" outlineLevel="1" x14ac:dyDescent="0.25">
      <c r="C90" s="63" t="s">
        <v>1441</v>
      </c>
      <c r="D90" s="110" t="s">
        <v>1353</v>
      </c>
      <c r="E90" s="63">
        <f t="shared" si="6"/>
        <v>5914556</v>
      </c>
      <c r="F90" s="63">
        <f t="shared" si="7"/>
        <v>5016415.1512899995</v>
      </c>
      <c r="G90" s="67">
        <v>2909696</v>
      </c>
      <c r="H90" s="67">
        <v>2904305.2719999999</v>
      </c>
      <c r="I90" s="67">
        <v>712145</v>
      </c>
      <c r="J90" s="67">
        <v>711077.34400000004</v>
      </c>
      <c r="K90" s="67">
        <v>2292715</v>
      </c>
      <c r="L90" s="67">
        <v>1401032.53529</v>
      </c>
      <c r="M90" s="67">
        <v>11010</v>
      </c>
      <c r="N90" s="67">
        <v>10366.799999999999</v>
      </c>
      <c r="O90" s="67"/>
      <c r="P90" s="67"/>
      <c r="Q90" s="61"/>
    </row>
    <row r="91" spans="3:17" s="62" customFormat="1" ht="38.25" customHeight="1" outlineLevel="1" x14ac:dyDescent="0.25">
      <c r="C91" s="63" t="s">
        <v>1442</v>
      </c>
      <c r="D91" s="110" t="s">
        <v>1354</v>
      </c>
      <c r="E91" s="63">
        <f t="shared" si="6"/>
        <v>7184891</v>
      </c>
      <c r="F91" s="63">
        <f t="shared" si="7"/>
        <v>6488373.2548099998</v>
      </c>
      <c r="G91" s="67">
        <v>3692881</v>
      </c>
      <c r="H91" s="67">
        <v>3602547.4240000001</v>
      </c>
      <c r="I91" s="67">
        <v>929140</v>
      </c>
      <c r="J91" s="67">
        <v>877273.68099999998</v>
      </c>
      <c r="K91" s="67">
        <v>2562870</v>
      </c>
      <c r="L91" s="67">
        <v>2008552.1498099999</v>
      </c>
      <c r="M91" s="67">
        <v>12620</v>
      </c>
      <c r="N91" s="67">
        <v>12573</v>
      </c>
      <c r="O91" s="67"/>
      <c r="P91" s="67"/>
      <c r="Q91" s="61"/>
    </row>
    <row r="92" spans="3:17" s="62" customFormat="1" ht="38.25" customHeight="1" x14ac:dyDescent="0.25">
      <c r="C92" s="63" t="s">
        <v>1443</v>
      </c>
      <c r="D92" s="110" t="s">
        <v>1355</v>
      </c>
      <c r="E92" s="63">
        <f t="shared" si="6"/>
        <v>6871117</v>
      </c>
      <c r="F92" s="63">
        <f t="shared" si="7"/>
        <v>5659503.9212500006</v>
      </c>
      <c r="G92" s="67">
        <v>3437792</v>
      </c>
      <c r="H92" s="67">
        <v>3085340.7170000002</v>
      </c>
      <c r="I92" s="67">
        <v>848444</v>
      </c>
      <c r="J92" s="67">
        <v>732366.25699999998</v>
      </c>
      <c r="K92" s="67">
        <v>2584881</v>
      </c>
      <c r="L92" s="67">
        <v>1841796.94725</v>
      </c>
      <c r="M92" s="67">
        <v>20170</v>
      </c>
      <c r="N92" s="67">
        <v>12756.5509</v>
      </c>
      <c r="O92" s="67"/>
      <c r="P92" s="67"/>
      <c r="Q92" s="61"/>
    </row>
    <row r="93" spans="3:17" s="62" customFormat="1" ht="38.25" customHeight="1" x14ac:dyDescent="0.25">
      <c r="C93" s="63" t="s">
        <v>1444</v>
      </c>
      <c r="D93" s="110" t="s">
        <v>1356</v>
      </c>
      <c r="E93" s="63">
        <f t="shared" si="6"/>
        <v>3139246</v>
      </c>
      <c r="F93" s="63">
        <f t="shared" si="7"/>
        <v>2543394.79311</v>
      </c>
      <c r="G93" s="67">
        <v>2064392</v>
      </c>
      <c r="H93" s="67">
        <v>1830529.716</v>
      </c>
      <c r="I93" s="67">
        <v>508694</v>
      </c>
      <c r="J93" s="67">
        <v>456007.766</v>
      </c>
      <c r="K93" s="67">
        <v>566160</v>
      </c>
      <c r="L93" s="67">
        <v>256857.31111000001</v>
      </c>
      <c r="M93" s="67">
        <v>16700</v>
      </c>
      <c r="N93" s="67">
        <v>6379.1949999999997</v>
      </c>
      <c r="O93" s="67"/>
      <c r="P93" s="67"/>
      <c r="Q93" s="61"/>
    </row>
    <row r="94" spans="3:17" s="62" customFormat="1" ht="38.25" customHeight="1" x14ac:dyDescent="0.25">
      <c r="C94" s="63" t="s">
        <v>1445</v>
      </c>
      <c r="D94" s="110" t="s">
        <v>1357</v>
      </c>
      <c r="E94" s="63">
        <f t="shared" si="6"/>
        <v>7227745</v>
      </c>
      <c r="F94" s="63">
        <f t="shared" si="7"/>
        <v>5346360</v>
      </c>
      <c r="G94" s="67">
        <v>1473225</v>
      </c>
      <c r="H94" s="67">
        <v>1347729</v>
      </c>
      <c r="I94" s="67">
        <v>365170</v>
      </c>
      <c r="J94" s="67">
        <v>335577</v>
      </c>
      <c r="K94" s="67">
        <v>5389350</v>
      </c>
      <c r="L94" s="67">
        <v>3663054</v>
      </c>
      <c r="M94" s="67">
        <v>0</v>
      </c>
      <c r="N94" s="67">
        <v>0</v>
      </c>
      <c r="O94" s="67"/>
      <c r="P94" s="67"/>
      <c r="Q94" s="61"/>
    </row>
    <row r="95" spans="3:17" ht="38.25" customHeight="1" x14ac:dyDescent="0.25">
      <c r="C95" s="63" t="s">
        <v>1446</v>
      </c>
      <c r="D95" s="110" t="s">
        <v>1396</v>
      </c>
      <c r="E95" s="63">
        <f t="shared" si="6"/>
        <v>8326613</v>
      </c>
      <c r="F95" s="63">
        <f t="shared" si="7"/>
        <v>5832775</v>
      </c>
      <c r="G95" s="67">
        <v>1664817</v>
      </c>
      <c r="H95" s="67">
        <v>1442962</v>
      </c>
      <c r="I95" s="67">
        <v>412815</v>
      </c>
      <c r="J95" s="67">
        <v>355759</v>
      </c>
      <c r="K95" s="67">
        <v>6248981</v>
      </c>
      <c r="L95" s="67">
        <v>4034054</v>
      </c>
      <c r="M95" s="67">
        <v>0</v>
      </c>
      <c r="N95" s="67">
        <v>0</v>
      </c>
      <c r="O95" s="67"/>
      <c r="P95" s="67"/>
    </row>
    <row r="96" spans="3:17" ht="38.25" customHeight="1" x14ac:dyDescent="0.25">
      <c r="C96" s="63" t="s">
        <v>1447</v>
      </c>
      <c r="D96" s="110" t="s">
        <v>1404</v>
      </c>
      <c r="E96" s="63">
        <f t="shared" si="6"/>
        <v>7214000</v>
      </c>
      <c r="F96" s="63">
        <f t="shared" si="7"/>
        <v>0</v>
      </c>
      <c r="G96" s="67">
        <v>0</v>
      </c>
      <c r="H96" s="67">
        <v>0</v>
      </c>
      <c r="I96" s="67">
        <v>0</v>
      </c>
      <c r="J96" s="67">
        <v>0</v>
      </c>
      <c r="K96" s="67">
        <v>7214000</v>
      </c>
      <c r="L96" s="67">
        <v>0</v>
      </c>
      <c r="M96" s="67">
        <v>0</v>
      </c>
      <c r="N96" s="67">
        <v>0</v>
      </c>
      <c r="O96" s="67"/>
      <c r="P96" s="67"/>
    </row>
    <row r="97" spans="3:16" ht="38.25" customHeight="1" x14ac:dyDescent="0.25">
      <c r="C97" s="63" t="s">
        <v>1448</v>
      </c>
      <c r="D97" s="110" t="s">
        <v>1405</v>
      </c>
      <c r="E97" s="63">
        <f t="shared" si="6"/>
        <v>7703000</v>
      </c>
      <c r="F97" s="63">
        <f t="shared" si="7"/>
        <v>0</v>
      </c>
      <c r="G97" s="67">
        <v>3552000</v>
      </c>
      <c r="H97" s="67">
        <v>0</v>
      </c>
      <c r="I97" s="67">
        <v>888000</v>
      </c>
      <c r="J97" s="67">
        <v>0</v>
      </c>
      <c r="K97" s="67">
        <v>3263000</v>
      </c>
      <c r="L97" s="67">
        <v>0</v>
      </c>
      <c r="M97" s="67">
        <v>0</v>
      </c>
      <c r="N97" s="67">
        <v>0</v>
      </c>
      <c r="O97" s="67"/>
      <c r="P97" s="67"/>
    </row>
    <row r="98" spans="3:16" ht="38.25" customHeight="1" x14ac:dyDescent="0.25">
      <c r="C98" s="63" t="s">
        <v>1449</v>
      </c>
      <c r="D98" s="71" t="s">
        <v>1406</v>
      </c>
      <c r="E98" s="63">
        <f t="shared" si="6"/>
        <v>4381400</v>
      </c>
      <c r="F98" s="63">
        <f t="shared" si="7"/>
        <v>0</v>
      </c>
      <c r="G98" s="72">
        <v>0</v>
      </c>
      <c r="H98" s="72">
        <v>0</v>
      </c>
      <c r="I98" s="72">
        <v>0</v>
      </c>
      <c r="J98" s="72">
        <v>0</v>
      </c>
      <c r="K98" s="72">
        <v>4381400</v>
      </c>
      <c r="L98" s="72">
        <v>0</v>
      </c>
      <c r="M98" s="72">
        <v>0</v>
      </c>
      <c r="N98" s="72">
        <v>0</v>
      </c>
      <c r="O98" s="72"/>
      <c r="P98" s="72"/>
    </row>
    <row r="99" spans="3:16" ht="38.25" customHeight="1" x14ac:dyDescent="0.25">
      <c r="C99" s="63">
        <v>45</v>
      </c>
      <c r="D99" s="71" t="s">
        <v>1402</v>
      </c>
      <c r="E99" s="63">
        <f t="shared" si="6"/>
        <v>23705000</v>
      </c>
      <c r="F99" s="63">
        <f t="shared" si="7"/>
        <v>0</v>
      </c>
      <c r="G99" s="72"/>
      <c r="H99" s="72"/>
      <c r="I99" s="72"/>
      <c r="J99" s="72"/>
      <c r="K99" s="72">
        <v>23705000</v>
      </c>
      <c r="L99" s="72"/>
      <c r="M99" s="72"/>
      <c r="N99" s="72"/>
      <c r="O99" s="72"/>
      <c r="P99" s="72"/>
    </row>
    <row r="100" spans="3:16" ht="38.25" customHeight="1" x14ac:dyDescent="0.25">
      <c r="C100" s="63">
        <v>46</v>
      </c>
      <c r="D100" s="110" t="s">
        <v>1397</v>
      </c>
      <c r="E100" s="63">
        <f t="shared" si="6"/>
        <v>7463246</v>
      </c>
      <c r="F100" s="63">
        <f t="shared" si="7"/>
        <v>5725452.1540000001</v>
      </c>
      <c r="G100" s="67">
        <v>5222918</v>
      </c>
      <c r="H100" s="67">
        <v>4116129.514</v>
      </c>
      <c r="I100" s="67">
        <v>1287712</v>
      </c>
      <c r="J100" s="67">
        <v>995581.80500000005</v>
      </c>
      <c r="K100" s="67">
        <v>952616</v>
      </c>
      <c r="L100" s="67">
        <v>613740.83499999996</v>
      </c>
      <c r="M100" s="67">
        <v>27200</v>
      </c>
      <c r="N100" s="67">
        <v>25554.334999999999</v>
      </c>
      <c r="O100" s="67"/>
      <c r="P100" s="67"/>
    </row>
    <row r="101" spans="3:16" ht="38.25" customHeight="1" x14ac:dyDescent="0.25">
      <c r="C101" s="63">
        <v>47</v>
      </c>
      <c r="D101" s="110" t="s">
        <v>1398</v>
      </c>
      <c r="E101" s="63">
        <f t="shared" si="6"/>
        <v>7438195</v>
      </c>
      <c r="F101" s="63">
        <f t="shared" si="7"/>
        <v>5601624.8755199993</v>
      </c>
      <c r="G101" s="67">
        <v>5494888</v>
      </c>
      <c r="H101" s="67">
        <v>4177458.176</v>
      </c>
      <c r="I101" s="67">
        <v>1346054</v>
      </c>
      <c r="J101" s="67">
        <v>1007463.191</v>
      </c>
      <c r="K101" s="67">
        <v>597253</v>
      </c>
      <c r="L101" s="67">
        <v>416703.50851999997</v>
      </c>
      <c r="M101" s="67">
        <v>0</v>
      </c>
      <c r="N101" s="67">
        <v>0</v>
      </c>
      <c r="O101" s="67"/>
      <c r="P101" s="67"/>
    </row>
    <row r="102" spans="3:16" ht="38.25" customHeight="1" x14ac:dyDescent="0.25">
      <c r="C102" s="63">
        <v>48</v>
      </c>
      <c r="D102" s="110" t="s">
        <v>1399</v>
      </c>
      <c r="E102" s="63">
        <f t="shared" si="6"/>
        <v>6501600</v>
      </c>
      <c r="F102" s="63">
        <f t="shared" si="7"/>
        <v>4641486.2787599992</v>
      </c>
      <c r="G102" s="67">
        <v>4680240</v>
      </c>
      <c r="H102" s="67">
        <v>3492951.7039999999</v>
      </c>
      <c r="I102" s="67">
        <v>1164210</v>
      </c>
      <c r="J102" s="67">
        <v>839477.39</v>
      </c>
      <c r="K102" s="67">
        <v>657150</v>
      </c>
      <c r="L102" s="67">
        <v>309057.18475999997</v>
      </c>
      <c r="M102" s="67">
        <v>0</v>
      </c>
      <c r="N102" s="67">
        <v>0</v>
      </c>
      <c r="O102" s="67"/>
      <c r="P102" s="67"/>
    </row>
    <row r="103" spans="3:16" ht="38.25" customHeight="1" x14ac:dyDescent="0.25">
      <c r="C103" s="63">
        <v>49</v>
      </c>
      <c r="D103" s="110" t="s">
        <v>1403</v>
      </c>
      <c r="E103" s="63">
        <f t="shared" si="6"/>
        <v>5641571</v>
      </c>
      <c r="F103" s="63">
        <f t="shared" si="7"/>
        <v>2685248</v>
      </c>
      <c r="G103" s="67">
        <v>3422971</v>
      </c>
      <c r="H103" s="67">
        <v>1521226</v>
      </c>
      <c r="I103" s="67">
        <v>296289</v>
      </c>
      <c r="J103" s="67">
        <v>89300</v>
      </c>
      <c r="K103" s="67">
        <v>1922311</v>
      </c>
      <c r="L103" s="67">
        <v>1074722</v>
      </c>
      <c r="M103" s="67"/>
      <c r="N103" s="67"/>
      <c r="O103" s="67"/>
      <c r="P103" s="67"/>
    </row>
  </sheetData>
  <autoFilter ref="A8:Q94" xr:uid="{00000000-0001-0000-0100-000000000000}"/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honeticPr fontId="21" type="noConversion"/>
  <printOptions horizontalCentered="1"/>
  <pageMargins left="0" right="0" top="0.59055118110236227" bottom="0" header="0" footer="0"/>
  <pageSetup paperSize="9" scale="3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99" t="s">
        <v>164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30" x14ac:dyDescent="0.25">
      <c r="A2" s="100" t="s">
        <v>165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 t="s">
        <v>166</v>
      </c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4" spans="1:30" ht="25.5" x14ac:dyDescent="0.25">
      <c r="A4" s="102" t="s">
        <v>167</v>
      </c>
      <c r="B4" s="102" t="s">
        <v>168</v>
      </c>
      <c r="C4" s="1"/>
      <c r="D4" s="1"/>
      <c r="E4" s="1"/>
      <c r="F4" s="102" t="s">
        <v>169</v>
      </c>
      <c r="G4" s="102" t="s">
        <v>170</v>
      </c>
      <c r="H4" s="102" t="s">
        <v>171</v>
      </c>
      <c r="I4" s="102" t="s">
        <v>172</v>
      </c>
      <c r="J4" s="102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05" t="s">
        <v>178</v>
      </c>
      <c r="P4" s="106"/>
      <c r="Q4" s="107"/>
      <c r="R4" s="102" t="s">
        <v>179</v>
      </c>
      <c r="S4" s="105" t="s">
        <v>180</v>
      </c>
      <c r="T4" s="106"/>
      <c r="U4" s="107"/>
      <c r="V4" s="102" t="s">
        <v>181</v>
      </c>
      <c r="W4" s="102" t="s">
        <v>182</v>
      </c>
      <c r="X4" s="105" t="s">
        <v>183</v>
      </c>
      <c r="Y4" s="107"/>
      <c r="Z4" s="102" t="s">
        <v>184</v>
      </c>
      <c r="AA4" s="102" t="s">
        <v>185</v>
      </c>
      <c r="AB4" s="102" t="s">
        <v>186</v>
      </c>
      <c r="AC4" s="102" t="s">
        <v>187</v>
      </c>
      <c r="AD4" s="102" t="s">
        <v>188</v>
      </c>
    </row>
    <row r="5" spans="1:30" x14ac:dyDescent="0.25">
      <c r="A5" s="103"/>
      <c r="B5" s="103"/>
      <c r="C5" s="3"/>
      <c r="D5" s="3"/>
      <c r="E5" s="3"/>
      <c r="F5" s="103"/>
      <c r="G5" s="103"/>
      <c r="H5" s="103"/>
      <c r="I5" s="103"/>
      <c r="J5" s="103"/>
      <c r="K5" s="3" t="s">
        <v>189</v>
      </c>
      <c r="L5" s="4" t="s">
        <v>189</v>
      </c>
      <c r="M5" s="3" t="s">
        <v>189</v>
      </c>
      <c r="N5" s="3" t="s">
        <v>189</v>
      </c>
      <c r="O5" s="102">
        <f>+SUBTOTAL(9,O10:O152)/1000</f>
        <v>139140.95300000001</v>
      </c>
      <c r="P5" s="102" t="s">
        <v>190</v>
      </c>
      <c r="Q5" s="102" t="s">
        <v>191</v>
      </c>
      <c r="R5" s="103"/>
      <c r="S5" s="102" t="s">
        <v>192</v>
      </c>
      <c r="T5" s="1" t="s">
        <v>193</v>
      </c>
      <c r="U5" s="102" t="s">
        <v>194</v>
      </c>
      <c r="V5" s="103"/>
      <c r="W5" s="103"/>
      <c r="X5" s="102" t="s">
        <v>195</v>
      </c>
      <c r="Y5" s="102" t="s">
        <v>196</v>
      </c>
      <c r="Z5" s="103"/>
      <c r="AA5" s="103"/>
      <c r="AB5" s="103"/>
      <c r="AC5" s="103"/>
      <c r="AD5" s="103"/>
    </row>
    <row r="6" spans="1:30" x14ac:dyDescent="0.25">
      <c r="A6" s="103"/>
      <c r="B6" s="103"/>
      <c r="C6" s="3"/>
      <c r="D6" s="3"/>
      <c r="E6" s="3"/>
      <c r="F6" s="103"/>
      <c r="G6" s="103"/>
      <c r="H6" s="103"/>
      <c r="I6" s="103"/>
      <c r="J6" s="103"/>
      <c r="K6" s="3"/>
      <c r="L6" s="4"/>
      <c r="M6" s="3"/>
      <c r="N6" s="3"/>
      <c r="O6" s="103"/>
      <c r="P6" s="103"/>
      <c r="Q6" s="103"/>
      <c r="R6" s="103"/>
      <c r="S6" s="103"/>
      <c r="T6" s="3" t="s">
        <v>197</v>
      </c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30" x14ac:dyDescent="0.25">
      <c r="A7" s="103"/>
      <c r="B7" s="103"/>
      <c r="C7" s="3"/>
      <c r="D7" s="3"/>
      <c r="E7" s="3"/>
      <c r="F7" s="103"/>
      <c r="G7" s="103"/>
      <c r="H7" s="103"/>
      <c r="I7" s="103"/>
      <c r="J7" s="103"/>
      <c r="K7" s="3"/>
      <c r="L7" s="4"/>
      <c r="M7" s="3"/>
      <c r="N7" s="3"/>
      <c r="O7" s="103"/>
      <c r="P7" s="103"/>
      <c r="Q7" s="103"/>
      <c r="R7" s="103"/>
      <c r="S7" s="103"/>
      <c r="T7" s="3" t="s">
        <v>198</v>
      </c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30" x14ac:dyDescent="0.25">
      <c r="A8" s="104"/>
      <c r="B8" s="104"/>
      <c r="C8" s="5"/>
      <c r="D8" s="5"/>
      <c r="E8" s="5"/>
      <c r="F8" s="104"/>
      <c r="G8" s="104"/>
      <c r="H8" s="104"/>
      <c r="I8" s="104"/>
      <c r="J8" s="104"/>
      <c r="K8" s="5"/>
      <c r="L8" s="6"/>
      <c r="M8" s="5"/>
      <c r="N8" s="5"/>
      <c r="O8" s="104"/>
      <c r="P8" s="104"/>
      <c r="Q8" s="104"/>
      <c r="R8" s="104"/>
      <c r="S8" s="104"/>
      <c r="T8" s="5" t="s">
        <v>199</v>
      </c>
      <c r="U8" s="104"/>
      <c r="V8" s="104"/>
      <c r="W8" s="104"/>
      <c r="X8" s="104"/>
      <c r="Y8" s="104"/>
      <c r="Z8" s="104"/>
      <c r="AA8" s="104"/>
      <c r="AB8" s="104"/>
      <c r="AC8" s="104"/>
      <c r="AD8" s="104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t="26.25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t="26.25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t="26.25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t="26.25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t="26.25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t="26.25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26.25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64.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45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45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45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t="26.25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t="26.25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t="26.25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t="26.25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t="26.25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64.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t="26.25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26.25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t="26.25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t="26.25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2025 йил 2-chorak</vt:lpstr>
      <vt:lpstr>Шартномалар</vt:lpstr>
      <vt:lpstr>'2025 йил 2-chorak'!Заголовки_для_печати</vt:lpstr>
      <vt:lpstr>'Йиллик параметр'!Заголовки_для_печати</vt:lpstr>
      <vt:lpstr>'2025 йил 2-chorak'!Область_печати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2024-07-10T10:23:47Z</cp:lastPrinted>
  <dcterms:created xsi:type="dcterms:W3CDTF">2020-01-15T07:42:43Z</dcterms:created>
  <dcterms:modified xsi:type="dcterms:W3CDTF">2025-07-14T05:16:30Z</dcterms:modified>
</cp:coreProperties>
</file>