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D:\!data\Desktop\Веб-сайт\2024-yil 1-chorak\"/>
    </mc:Choice>
  </mc:AlternateContent>
  <xr:revisionPtr revIDLastSave="0" documentId="13_ncr:1_{D8714D57-6D24-463D-800A-F035562CDAC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Йиллик параметр" sheetId="15" state="hidden" r:id="rId1"/>
    <sheet name="2024 йил 1-чорак" sheetId="19" r:id="rId2"/>
    <sheet name="Шартномалар" sheetId="12" state="hidden" r:id="rId3"/>
  </sheets>
  <definedNames>
    <definedName name="_xlnm._FilterDatabase" localSheetId="1" hidden="1">'2024 йил 1-чорак'!$C$8:$AK$60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'2024 йил 1-чорак'!$5:$8</definedName>
    <definedName name="_xlnm.Print_Titles" localSheetId="0">'Йиллик параметр'!$5:$7</definedName>
    <definedName name="_xlnm.Print_Area" localSheetId="1">'2024 йил 1-чорак'!$B$2:$Q$97</definedName>
    <definedName name="_xlnm.Print_Area" localSheetId="0">'Йиллик параметр'!$B$2:$K$48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9" l="1"/>
  <c r="E9" i="19"/>
  <c r="G9" i="19"/>
  <c r="H9" i="19"/>
  <c r="I9" i="19"/>
  <c r="J9" i="19"/>
  <c r="K9" i="19"/>
  <c r="L9" i="19"/>
  <c r="M9" i="19"/>
  <c r="N9" i="19"/>
  <c r="O9" i="19"/>
  <c r="P9" i="19"/>
  <c r="H68" i="19"/>
  <c r="I68" i="19"/>
  <c r="J68" i="19"/>
  <c r="K68" i="19"/>
  <c r="L68" i="19"/>
  <c r="M68" i="19"/>
  <c r="N68" i="19"/>
  <c r="G68" i="19"/>
  <c r="E96" i="19"/>
  <c r="F96" i="19"/>
  <c r="E70" i="19"/>
  <c r="F70" i="19"/>
  <c r="E71" i="19"/>
  <c r="F71" i="19"/>
  <c r="E72" i="19"/>
  <c r="F72" i="19"/>
  <c r="E73" i="19"/>
  <c r="F73" i="19"/>
  <c r="E74" i="19"/>
  <c r="F74" i="19"/>
  <c r="E75" i="19"/>
  <c r="F75" i="19"/>
  <c r="E76" i="19"/>
  <c r="F76" i="19"/>
  <c r="E77" i="19"/>
  <c r="F77" i="19"/>
  <c r="E78" i="19"/>
  <c r="F78" i="19"/>
  <c r="E79" i="19"/>
  <c r="F79" i="19"/>
  <c r="E80" i="19"/>
  <c r="F80" i="19"/>
  <c r="E81" i="19"/>
  <c r="F81" i="19"/>
  <c r="E82" i="19"/>
  <c r="F82" i="19"/>
  <c r="E83" i="19"/>
  <c r="F83" i="19"/>
  <c r="E84" i="19"/>
  <c r="F84" i="19"/>
  <c r="E85" i="19"/>
  <c r="F85" i="19"/>
  <c r="E86" i="19"/>
  <c r="F86" i="19"/>
  <c r="E87" i="19"/>
  <c r="F87" i="19"/>
  <c r="E88" i="19"/>
  <c r="F88" i="19"/>
  <c r="E89" i="19"/>
  <c r="F89" i="19"/>
  <c r="E90" i="19"/>
  <c r="F90" i="19"/>
  <c r="E91" i="19"/>
  <c r="F91" i="19"/>
  <c r="E92" i="19"/>
  <c r="F92" i="19"/>
  <c r="E93" i="19"/>
  <c r="F93" i="19"/>
  <c r="E94" i="19"/>
  <c r="F94" i="19"/>
  <c r="E95" i="19"/>
  <c r="F95" i="19"/>
  <c r="F69" i="19"/>
  <c r="E69" i="19"/>
  <c r="E68" i="19" l="1"/>
  <c r="F68" i="19"/>
  <c r="E61" i="19" l="1"/>
  <c r="F61" i="19"/>
  <c r="E62" i="19"/>
  <c r="F62" i="19"/>
  <c r="E63" i="19"/>
  <c r="F63" i="19"/>
  <c r="E64" i="19"/>
  <c r="F64" i="19"/>
  <c r="E65" i="19"/>
  <c r="F65" i="19"/>
  <c r="E66" i="19"/>
  <c r="F66" i="19"/>
  <c r="E67" i="19"/>
  <c r="F67" i="19"/>
  <c r="K51" i="19" l="1"/>
  <c r="E51" i="19" s="1"/>
  <c r="L51" i="19"/>
  <c r="F59" i="19" l="1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M35" i="19" l="1"/>
  <c r="N39" i="19"/>
  <c r="M39" i="19"/>
  <c r="M37" i="19"/>
  <c r="N44" i="19"/>
  <c r="M44" i="19"/>
  <c r="L17" i="19"/>
  <c r="K17" i="19"/>
  <c r="C11" i="19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l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l="1"/>
  <c r="C49" i="19" s="1"/>
  <c r="F18" i="19"/>
  <c r="E18" i="19"/>
  <c r="F17" i="19"/>
  <c r="E17" i="19"/>
  <c r="F16" i="19"/>
  <c r="E16" i="19"/>
  <c r="F15" i="19"/>
  <c r="E15" i="19"/>
  <c r="F14" i="19"/>
  <c r="E14" i="19"/>
  <c r="C50" i="19" l="1"/>
  <c r="C51" i="19" s="1"/>
  <c r="F60" i="19" l="1"/>
  <c r="E60" i="19"/>
  <c r="F11" i="19" l="1"/>
  <c r="E11" i="19"/>
  <c r="F51" i="19"/>
  <c r="F45" i="19" l="1"/>
  <c r="F46" i="19"/>
  <c r="F47" i="19"/>
  <c r="F48" i="19"/>
  <c r="F49" i="19"/>
  <c r="F50" i="19"/>
  <c r="E45" i="19"/>
  <c r="E46" i="19"/>
  <c r="E47" i="19"/>
  <c r="E48" i="19"/>
  <c r="E49" i="19"/>
  <c r="E50" i="19"/>
  <c r="F10" i="19" l="1"/>
  <c r="F34" i="19" l="1"/>
  <c r="E34" i="19"/>
  <c r="F22" i="19" l="1"/>
  <c r="F44" i="19" l="1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E22" i="19"/>
  <c r="F21" i="19"/>
  <c r="E21" i="19"/>
  <c r="F20" i="19"/>
  <c r="E20" i="19"/>
  <c r="F19" i="19"/>
  <c r="E19" i="19"/>
  <c r="F13" i="19"/>
  <c r="E13" i="19"/>
  <c r="F12" i="19"/>
  <c r="E12" i="19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</calcChain>
</file>

<file path=xl/sharedStrings.xml><?xml version="1.0" encoding="utf-8"?>
<sst xmlns="http://schemas.openxmlformats.org/spreadsheetml/2006/main" count="4061" uniqueCount="1442">
  <si>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</si>
  <si>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</si>
  <si>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</si>
  <si>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</si>
  <si>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</si>
  <si>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</si>
  <si>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</si>
  <si>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</si>
  <si>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</si>
  <si>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</si>
  <si>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</si>
  <si>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</si>
  <si>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</si>
  <si>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</si>
  <si>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</si>
  <si>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</si>
  <si>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</si>
  <si>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</si>
  <si>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</si>
  <si>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</si>
  <si>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</si>
  <si>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</si>
  <si>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</si>
  <si>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</si>
  <si>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</si>
  <si>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</si>
  <si>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</si>
  <si>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</si>
  <si>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</si>
  <si>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</si>
  <si>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</si>
  <si>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</si>
  <si>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</si>
  <si>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</si>
  <si>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</si>
  <si>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</si>
  <si>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</si>
  <si>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</si>
  <si>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</si>
  <si>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</si>
  <si>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</si>
  <si>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</si>
  <si>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</si>
  <si>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</si>
  <si>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</si>
  <si>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</si>
  <si>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</si>
  <si>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</si>
  <si>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</si>
  <si>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</si>
  <si>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</si>
  <si>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</si>
  <si>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</si>
  <si>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</si>
  <si>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</si>
  <si>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</si>
  <si>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</si>
  <si>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</si>
  <si>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</si>
  <si>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</si>
  <si>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</si>
  <si>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</si>
  <si>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</si>
  <si>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</si>
  <si>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</si>
  <si>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</si>
  <si>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</si>
  <si>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</si>
  <si>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</si>
  <si>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</si>
  <si>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</si>
  <si>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</si>
  <si>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</si>
  <si>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</si>
  <si>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</si>
  <si>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</si>
  <si>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</si>
  <si>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</si>
  <si>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</si>
  <si>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</si>
  <si>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</si>
  <si>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</si>
  <si>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</si>
  <si>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</si>
  <si>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</si>
  <si>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</si>
  <si>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</si>
  <si>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</si>
  <si>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</si>
  <si>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</si>
  <si>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</si>
  <si>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</si>
  <si>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</si>
  <si>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</si>
  <si>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</si>
  <si>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</si>
  <si>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</si>
  <si>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</si>
  <si>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</si>
  <si>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</si>
  <si>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</si>
  <si>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</si>
  <si>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</si>
  <si>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</si>
  <si>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</si>
  <si>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</si>
  <si>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</si>
  <si>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</si>
  <si>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</si>
  <si>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</si>
  <si>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</si>
  <si>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</si>
  <si>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</si>
  <si>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</si>
  <si>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</si>
  <si>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</si>
  <si>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</si>
  <si>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</si>
  <si>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</si>
  <si>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</si>
  <si>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</si>
  <si>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</si>
  <si>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</si>
  <si>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</si>
  <si>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</si>
  <si>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</si>
  <si>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</si>
  <si>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</si>
  <si>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</si>
  <si>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</si>
  <si>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</si>
  <si>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</si>
  <si>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</si>
  <si>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</si>
  <si>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</si>
  <si>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</si>
  <si>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</si>
  <si>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</si>
  <si>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</si>
  <si>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</si>
  <si>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</si>
  <si>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</si>
  <si>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</si>
  <si>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</si>
  <si>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</si>
  <si>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</si>
  <si>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</si>
  <si>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</si>
  <si>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</si>
  <si>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</si>
  <si>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</si>
  <si>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</si>
  <si>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</si>
  <si>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</si>
  <si>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</si>
  <si>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</si>
  <si>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</si>
  <si>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</si>
  <si>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</si>
  <si>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</si>
  <si>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</si>
  <si>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</si>
  <si>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</si>
  <si>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</si>
  <si>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</si>
  <si>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</si>
  <si>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</si>
  <si>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</si>
  <si>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</si>
  <si>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</si>
  <si>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</si>
  <si>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</si>
  <si>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</si>
  <si>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</si>
  <si>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</si>
  <si>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</si>
  <si>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</si>
  <si>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</si>
  <si>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</si>
  <si>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</si>
  <si>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</si>
  <si>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</si>
  <si>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</si>
  <si>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</si>
  <si>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</si>
  <si>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</si>
  <si>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</si>
  <si>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</si>
  <si>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</si>
  <si>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</si>
  <si>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</si>
  <si>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</si>
  <si>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</si>
  <si>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</si>
  <si>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</si>
  <si>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</si>
  <si>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</si>
  <si>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</si>
  <si>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</si>
  <si>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</si>
  <si>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</si>
  <si>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</si>
  <si>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</si>
  <si>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</si>
  <si>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</si>
  <si>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</si>
  <si>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</si>
  <si>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</si>
  <si>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</si>
  <si>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</si>
  <si>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</si>
  <si>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</si>
  <si>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</si>
  <si>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</si>
  <si>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</si>
  <si>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</si>
  <si>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</si>
  <si>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</si>
  <si>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</si>
  <si>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</si>
  <si>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</si>
  <si>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</si>
  <si>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</si>
  <si>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</si>
  <si>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</si>
  <si>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</si>
  <si>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</si>
  <si>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</si>
  <si>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</si>
  <si>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</si>
  <si>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</si>
  <si>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</si>
  <si>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</si>
  <si>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</si>
  <si>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</si>
  <si>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</si>
  <si>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</si>
  <si>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</si>
  <si>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</si>
  <si>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</si>
  <si>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</si>
  <si>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</si>
  <si>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</si>
  <si>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</si>
  <si>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</si>
  <si>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</si>
  <si>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</si>
  <si>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</si>
  <si>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</si>
  <si>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</si>
  <si>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</si>
  <si>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</si>
  <si>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</si>
  <si>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</si>
  <si>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</si>
  <si>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</si>
  <si>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</si>
  <si>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</si>
  <si>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</si>
  <si>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</si>
  <si>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</si>
  <si>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</si>
  <si>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</si>
  <si>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</si>
  <si>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</si>
  <si>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</si>
  <si>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</si>
  <si>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</si>
  <si>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</si>
  <si>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</si>
  <si>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</si>
  <si>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</si>
  <si>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</si>
  <si>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</si>
  <si>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</si>
  <si>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</si>
  <si>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</si>
  <si>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</si>
  <si>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</si>
  <si>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</si>
  <si>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</si>
  <si>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</si>
  <si>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</si>
  <si>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</si>
  <si>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</si>
  <si>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</si>
  <si>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</si>
  <si>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</si>
  <si>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</si>
  <si>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</si>
  <si>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</si>
  <si>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</si>
  <si>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</si>
  <si>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</si>
  <si>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</si>
  <si>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</si>
  <si>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</si>
  <si>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</si>
  <si>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</si>
  <si>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</si>
  <si>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</si>
  <si>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</si>
  <si>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</si>
  <si>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</si>
  <si>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</si>
  <si>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</si>
  <si>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</si>
  <si>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</si>
  <si>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</si>
  <si>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</si>
  <si>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</si>
  <si>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</si>
  <si>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</si>
  <si>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</si>
  <si>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</si>
  <si>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</si>
  <si>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</si>
  <si>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</si>
  <si>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</si>
  <si>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</si>
  <si>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</si>
  <si>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</si>
  <si>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</si>
  <si>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</si>
  <si>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</si>
  <si>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</si>
  <si>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</si>
  <si>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</si>
  <si>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</si>
  <si>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</si>
  <si>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</si>
  <si>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</si>
  <si>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</si>
  <si>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</si>
  <si>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</si>
  <si>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</si>
  <si>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</si>
  <si>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</si>
  <si>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</si>
  <si>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</si>
  <si>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</si>
  <si>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</si>
  <si>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</si>
  <si>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</si>
  <si>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</si>
  <si>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</si>
  <si>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</si>
  <si>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</si>
  <si>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</si>
  <si>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</si>
  <si>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</si>
  <si>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</si>
  <si>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</si>
  <si>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</si>
  <si>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</si>
  <si>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</si>
  <si>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</si>
  <si>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</si>
  <si>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</si>
  <si>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</si>
  <si>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</si>
  <si>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</si>
  <si>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</si>
  <si>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</si>
  <si>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</si>
  <si>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</si>
  <si>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</si>
  <si>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</si>
  <si>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</si>
  <si>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</si>
  <si>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</si>
  <si>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</si>
  <si>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</si>
  <si>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</si>
  <si>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</si>
  <si>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</si>
  <si>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</si>
  <si>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</si>
  <si>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</si>
  <si>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</si>
  <si>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</si>
  <si>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</si>
  <si>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</si>
  <si>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</si>
  <si>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</si>
  <si>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</si>
  <si>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</si>
  <si>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</si>
  <si>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</si>
  <si>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</si>
  <si>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</si>
  <si>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</si>
  <si>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</si>
  <si>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</si>
  <si>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</si>
  <si>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</si>
  <si>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</si>
  <si>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</si>
  <si>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</si>
  <si>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</si>
  <si>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</si>
  <si>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</si>
  <si>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</si>
  <si>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</si>
  <si>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</si>
  <si>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</si>
  <si>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</si>
  <si>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</si>
  <si>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</si>
  <si>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</si>
  <si>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</si>
  <si>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</si>
  <si>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</si>
  <si>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</si>
  <si>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</si>
  <si>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</si>
  <si>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</si>
  <si>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</si>
  <si>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</si>
  <si>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</si>
  <si>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</si>
  <si>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</si>
  <si>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</si>
  <si>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</si>
  <si>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</si>
  <si>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</si>
  <si>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</si>
  <si>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</si>
  <si>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</si>
  <si>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</si>
  <si>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</si>
  <si>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</si>
  <si>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</si>
  <si>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</si>
  <si>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</si>
  <si>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</si>
  <si>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</si>
  <si>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</si>
  <si>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</si>
  <si>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</si>
  <si>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</si>
  <si>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</si>
  <si>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</si>
  <si>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</si>
  <si>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</si>
  <si>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</si>
  <si>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</si>
  <si>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</si>
  <si>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</si>
  <si>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</si>
  <si>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</si>
  <si>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</si>
  <si>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</si>
  <si>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</si>
  <si>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</si>
  <si>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</si>
  <si>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</si>
  <si>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</si>
  <si>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</si>
  <si>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</si>
  <si>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</si>
  <si>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</si>
  <si>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</si>
  <si>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</si>
  <si>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</si>
  <si>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</si>
  <si>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</si>
  <si>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</si>
  <si>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</si>
  <si>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</si>
  <si>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</si>
  <si>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</si>
  <si>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</si>
  <si>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</si>
  <si>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</si>
  <si>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</si>
  <si>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</si>
  <si>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</si>
  <si>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</si>
  <si>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</si>
  <si>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</si>
  <si>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</si>
  <si>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</si>
  <si>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</si>
  <si>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</si>
  <si>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</si>
  <si>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</si>
  <si>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</si>
  <si>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</si>
  <si>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</si>
  <si>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</si>
  <si>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</si>
  <si>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</si>
  <si>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</si>
  <si>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</si>
  <si>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</si>
  <si>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</si>
  <si>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</si>
  <si>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</si>
  <si>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</si>
  <si>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</si>
  <si>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</si>
  <si>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</si>
  <si>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</si>
  <si>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</si>
  <si>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</si>
  <si>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</si>
  <si>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</si>
  <si>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</si>
  <si>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</si>
  <si>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</si>
  <si>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</si>
  <si>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</si>
  <si>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</si>
  <si>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</si>
  <si>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</si>
  <si>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</si>
  <si>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</si>
  <si>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</si>
  <si>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</si>
  <si>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</si>
  <si>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</si>
  <si>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</si>
  <si>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</si>
  <si>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</si>
  <si>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</si>
  <si>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</si>
  <si>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</si>
  <si>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</si>
  <si>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</si>
  <si>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</si>
  <si>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</si>
  <si>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</si>
  <si>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</si>
  <si>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</si>
  <si>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</si>
  <si>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</si>
  <si>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</si>
  <si>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</si>
  <si>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</si>
  <si>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</si>
  <si>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</si>
  <si>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</si>
  <si>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</si>
  <si>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</si>
  <si>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</si>
  <si>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</si>
  <si>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</si>
  <si>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</si>
  <si>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</si>
  <si>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</si>
  <si>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</si>
  <si>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</si>
  <si>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</si>
  <si>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</si>
  <si>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</si>
  <si>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</si>
  <si>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</si>
  <si>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</si>
  <si>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</si>
  <si>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</si>
  <si>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</si>
  <si>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</si>
  <si>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</si>
  <si>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</si>
  <si>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</si>
  <si>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</si>
  <si>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</si>
  <si>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</si>
  <si>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</si>
  <si>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</si>
  <si>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</si>
  <si>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</si>
  <si>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</si>
  <si>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</si>
  <si>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</si>
  <si>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</si>
  <si>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</si>
  <si>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</si>
  <si>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</si>
  <si>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</si>
  <si>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</si>
  <si>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</si>
  <si>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</si>
  <si>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</si>
  <si>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</si>
  <si>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</si>
  <si>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</si>
  <si>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</si>
  <si>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</si>
  <si>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</si>
  <si>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</si>
  <si>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</si>
  <si>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</si>
  <si>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</si>
  <si>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</si>
  <si>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</si>
  <si>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</si>
  <si>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</si>
  <si>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</si>
  <si>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</si>
  <si>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</si>
  <si>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</si>
  <si>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</si>
  <si>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</si>
  <si>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</si>
  <si>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</si>
  <si>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</si>
  <si>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</si>
  <si>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</si>
  <si>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</si>
  <si>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</si>
  <si>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</si>
  <si>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</si>
  <si>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</si>
  <si>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</si>
  <si>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</si>
  <si>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</si>
  <si>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</si>
  <si>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</si>
  <si>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</si>
  <si>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</si>
  <si>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</si>
  <si>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</si>
  <si>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</si>
  <si>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</si>
  <si>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</si>
  <si>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</si>
  <si>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</si>
  <si>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</si>
  <si>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</si>
  <si>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</si>
  <si>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</si>
  <si>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</si>
  <si>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</si>
  <si>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</si>
  <si>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</si>
  <si>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</si>
  <si>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</si>
  <si>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</si>
  <si>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</si>
  <si>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</si>
  <si>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</si>
  <si>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</si>
  <si>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</si>
  <si>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</si>
  <si>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</si>
  <si>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</si>
  <si>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</si>
  <si>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</si>
  <si>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</si>
  <si>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</si>
  <si>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</si>
  <si>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</si>
  <si>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</si>
  <si>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</si>
  <si>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</si>
  <si>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</si>
  <si>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</si>
  <si>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</si>
  <si>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</si>
  <si>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</si>
  <si>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</si>
  <si>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</si>
  <si>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</si>
  <si>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</si>
  <si>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</si>
  <si>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</si>
  <si>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</si>
  <si>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</si>
  <si>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</si>
  <si>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</si>
  <si>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</si>
  <si>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</si>
  <si>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</si>
  <si>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</si>
  <si>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</si>
  <si>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</si>
  <si>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</si>
  <si>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</si>
  <si>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</si>
  <si>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</si>
  <si>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</si>
  <si>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</si>
  <si>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</si>
  <si>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</si>
  <si>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</si>
  <si>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</si>
  <si>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</si>
  <si>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</si>
  <si>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</si>
  <si>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</si>
  <si>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</si>
  <si>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</si>
  <si>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</si>
  <si>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</si>
  <si>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</si>
  <si>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</si>
  <si>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</si>
  <si>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</si>
  <si>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</si>
  <si>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</si>
  <si>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</si>
  <si>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</si>
  <si>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</si>
  <si>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</si>
  <si>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</si>
  <si>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</si>
  <si>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</si>
  <si>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</si>
  <si>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</si>
  <si>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</si>
  <si>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</si>
  <si>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</si>
  <si>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</si>
  <si>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</si>
  <si>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</si>
  <si>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</si>
  <si>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</si>
  <si>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</si>
  <si>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</si>
  <si>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</si>
  <si>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</si>
  <si>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</si>
  <si>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</si>
  <si>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</si>
  <si>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</si>
  <si>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</si>
  <si>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</si>
  <si>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</si>
  <si>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</si>
  <si>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</si>
  <si>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</si>
  <si>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</si>
  <si>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</si>
  <si>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</si>
  <si>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</si>
  <si>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</si>
  <si>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</si>
  <si>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</si>
  <si>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</si>
  <si>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</si>
  <si>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</si>
  <si>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</si>
  <si>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</si>
  <si>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</si>
  <si>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</si>
  <si>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</si>
  <si>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</si>
  <si>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</si>
  <si>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</si>
  <si>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</si>
  <si>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</si>
  <si>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</si>
  <si>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</si>
  <si>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</si>
  <si>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</si>
  <si>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</si>
  <si>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</si>
  <si>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</si>
  <si>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</si>
  <si>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</si>
  <si>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</si>
  <si>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</si>
  <si>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</si>
  <si>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</si>
  <si>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</si>
  <si>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</si>
  <si>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</si>
  <si>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</si>
  <si>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</si>
  <si>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</si>
  <si>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</si>
  <si>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</si>
  <si>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</si>
  <si>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</si>
  <si>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</si>
  <si>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</si>
  <si>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</si>
  <si>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</si>
  <si>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</si>
  <si>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</si>
  <si>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</si>
  <si>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</si>
  <si>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</si>
  <si>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</si>
  <si>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</si>
  <si>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</si>
  <si>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</si>
  <si>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</si>
  <si>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</si>
  <si>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</si>
  <si>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</si>
  <si>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</si>
  <si>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</si>
  <si>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</si>
  <si>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</si>
  <si>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</si>
  <si>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</si>
  <si>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</si>
  <si>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</si>
  <si>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</si>
  <si>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</si>
  <si>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</si>
  <si>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</si>
  <si>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</si>
  <si>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</si>
  <si>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</si>
  <si>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</si>
  <si>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</si>
  <si>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</si>
  <si>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</si>
  <si>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</si>
  <si>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</si>
  <si>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</si>
  <si>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</si>
  <si>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</si>
  <si>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</si>
  <si>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</si>
  <si>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</si>
  <si>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</si>
  <si>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</si>
  <si>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</si>
  <si>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</si>
  <si>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</si>
  <si>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</si>
  <si>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</si>
  <si>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</si>
  <si>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</si>
  <si>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</si>
  <si>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</si>
  <si>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</si>
  <si>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</si>
  <si>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</si>
  <si>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</si>
  <si>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</si>
  <si>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</si>
  <si>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</si>
  <si>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</si>
  <si>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</si>
  <si>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</si>
  <si>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</si>
  <si>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</si>
  <si>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</si>
  <si>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</si>
  <si>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</si>
  <si>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</si>
  <si>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</si>
  <si>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</si>
  <si>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</si>
  <si>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</si>
  <si>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</si>
  <si>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</si>
  <si>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</si>
  <si>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</si>
  <si>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</si>
  <si>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</si>
  <si>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</si>
  <si>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</si>
  <si>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</si>
  <si>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</si>
  <si>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</si>
  <si>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</si>
  <si>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</si>
  <si>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</si>
  <si>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</si>
  <si>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</si>
  <si>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</si>
  <si>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</si>
  <si>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</si>
  <si>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</si>
  <si>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</si>
  <si>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</si>
  <si>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</si>
  <si>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</si>
  <si>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</si>
  <si>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</si>
  <si>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</si>
  <si>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</si>
  <si>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</si>
  <si>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</si>
  <si>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</si>
  <si>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</si>
  <si>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</si>
  <si>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</si>
  <si>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</si>
  <si>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</si>
  <si>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</si>
  <si>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</si>
  <si>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</si>
  <si>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</si>
  <si>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</si>
  <si>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</si>
  <si>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</si>
  <si>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</si>
  <si>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</si>
  <si>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</si>
  <si>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</si>
  <si>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</si>
  <si>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</si>
  <si>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</si>
  <si>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</si>
  <si>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</si>
  <si>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</si>
  <si>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</si>
  <si>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</si>
  <si>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</si>
  <si>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</si>
  <si>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</si>
  <si>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</si>
  <si>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</si>
  <si>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</si>
  <si>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</si>
  <si>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</si>
  <si>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</si>
  <si>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</si>
  <si>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</si>
  <si>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</si>
  <si>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</si>
  <si>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</si>
  <si>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</si>
  <si>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</si>
  <si>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</si>
  <si>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</si>
  <si>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</si>
  <si>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</si>
  <si>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</si>
  <si>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</si>
  <si>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</si>
  <si>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</si>
  <si>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</si>
  <si>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</si>
  <si>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</si>
  <si>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</si>
  <si>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</si>
  <si>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</si>
  <si>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</si>
  <si>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</si>
  <si>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</si>
  <si>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</si>
  <si>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</si>
  <si>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</si>
  <si>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</si>
  <si>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</si>
  <si>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</si>
  <si>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</si>
  <si>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</si>
  <si>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</si>
  <si>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</si>
  <si>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</si>
  <si>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</si>
  <si>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</si>
  <si>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</si>
  <si>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</si>
  <si>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</si>
  <si>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</si>
  <si>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</si>
  <si>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</si>
  <si>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</si>
  <si>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</si>
  <si>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</si>
  <si>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</si>
  <si>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</si>
  <si>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</si>
  <si>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</si>
  <si>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</si>
  <si>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</si>
  <si>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</si>
  <si>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</si>
  <si>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</si>
  <si>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</si>
  <si>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</si>
  <si>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</si>
  <si>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</si>
  <si>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</si>
  <si>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</si>
  <si>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</si>
  <si>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</si>
  <si>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</si>
  <si>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</si>
  <si>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</si>
  <si>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</si>
  <si>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</si>
  <si>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</si>
  <si>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</si>
  <si>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</si>
  <si>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</si>
  <si>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</si>
  <si>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</si>
  <si>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</si>
  <si>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</si>
  <si>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</si>
  <si>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</si>
  <si>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</si>
  <si>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</si>
  <si>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</si>
  <si>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</si>
  <si>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</si>
  <si>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</si>
  <si>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</si>
  <si>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</si>
  <si>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</si>
  <si>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</si>
  <si>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</si>
  <si>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</si>
  <si>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</si>
  <si>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</si>
  <si>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</si>
  <si>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</si>
  <si>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</si>
  <si>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</si>
  <si>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</si>
  <si>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</si>
  <si>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</si>
  <si>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</si>
  <si>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</si>
  <si>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</si>
  <si>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</si>
  <si>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</si>
  <si>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</si>
  <si>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</si>
  <si>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</si>
  <si>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</si>
  <si>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</si>
  <si>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</si>
  <si>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</si>
  <si>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</si>
  <si>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</si>
  <si>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</si>
  <si>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</si>
  <si>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</si>
  <si>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</si>
  <si>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</si>
  <si>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</si>
  <si>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</si>
  <si>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</si>
  <si>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</si>
  <si>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</si>
  <si>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</si>
  <si>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</si>
  <si>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</si>
  <si>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</si>
  <si>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</si>
  <si>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</si>
  <si>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</si>
  <si>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</si>
  <si>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</si>
  <si>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</si>
  <si>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</si>
  <si>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</si>
  <si>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</si>
  <si>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</si>
  <si>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</si>
  <si>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</si>
  <si>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</si>
  <si>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</si>
  <si>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</si>
  <si>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</si>
  <si>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</si>
  <si>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</si>
  <si>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</si>
  <si>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</si>
  <si>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</si>
  <si>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</si>
  <si>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</si>
  <si>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</si>
  <si>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</si>
  <si>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</si>
  <si>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</si>
  <si>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</si>
  <si>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</si>
  <si>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</si>
  <si>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</si>
  <si>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</si>
  <si>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</si>
  <si>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</si>
  <si>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</si>
  <si>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</si>
  <si>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</si>
  <si>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</si>
  <si>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</si>
  <si>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</si>
  <si>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</si>
  <si>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</si>
  <si>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</si>
  <si>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</si>
  <si>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</si>
  <si>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</si>
  <si>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</si>
  <si>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</si>
  <si>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</si>
  <si>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</si>
  <si>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</si>
  <si>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</si>
  <si>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</si>
  <si>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</si>
  <si>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</si>
  <si>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</si>
  <si>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</si>
  <si>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</si>
  <si>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</si>
  <si>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</si>
  <si>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</si>
  <si>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</si>
  <si>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</si>
  <si>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</si>
  <si>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</si>
  <si>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</si>
  <si>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</si>
  <si>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</si>
  <si>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</si>
  <si>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</si>
  <si>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</si>
  <si>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</si>
  <si>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</si>
  <si>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</si>
  <si>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</si>
  <si>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</si>
  <si>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</si>
  <si>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</si>
  <si>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</si>
  <si>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</si>
  <si>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</si>
  <si>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</si>
  <si>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</si>
  <si>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</si>
  <si>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</si>
  <si>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</si>
  <si>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</si>
  <si>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</si>
  <si>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</si>
  <si>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</si>
  <si>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</si>
  <si>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</si>
  <si>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</si>
  <si>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</si>
  <si>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</si>
  <si>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</si>
  <si>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</si>
  <si>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</si>
  <si>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</si>
  <si>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</si>
  <si>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</si>
  <si>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</si>
  <si>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</si>
  <si>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</si>
  <si>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</si>
  <si>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</si>
  <si>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</si>
  <si>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</si>
  <si>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</si>
  <si>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</si>
  <si>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</si>
  <si>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</si>
  <si>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</si>
  <si>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</si>
  <si>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</si>
  <si>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</si>
  <si>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</si>
  <si>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</si>
  <si>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</si>
  <si>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</si>
  <si>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</si>
  <si>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</si>
  <si>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</si>
  <si>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</si>
  <si>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</si>
  <si>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</si>
  <si>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</si>
  <si>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</si>
  <si>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</si>
  <si>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</si>
  <si>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</si>
  <si>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</si>
  <si>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</si>
  <si>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</si>
  <si>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</si>
  <si>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</si>
  <si>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</si>
  <si>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</si>
  <si>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</si>
  <si>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</si>
  <si>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</si>
  <si>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</si>
  <si>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</si>
  <si>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</si>
  <si>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</si>
  <si>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</si>
  <si>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</si>
  <si>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</si>
  <si>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</si>
  <si>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</si>
  <si>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</si>
  <si>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</si>
  <si>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</si>
  <si>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</si>
  <si>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</si>
  <si>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</si>
  <si>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</si>
  <si>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</si>
  <si>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</si>
  <si>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</si>
  <si>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</si>
  <si>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</si>
  <si>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</si>
  <si>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</si>
  <si>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</si>
  <si>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</si>
  <si>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</si>
  <si>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</si>
  <si>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</si>
  <si>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</si>
  <si>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</si>
  <si>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</si>
  <si>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</si>
  <si>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</si>
  <si>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</si>
  <si>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</si>
  <si>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</si>
  <si>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</si>
  <si>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</si>
  <si>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</si>
  <si>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</si>
  <si>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</si>
  <si>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</si>
  <si>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</si>
  <si>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</si>
  <si>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</si>
  <si>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</si>
  <si>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</si>
  <si>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</si>
  <si>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</si>
  <si>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</si>
  <si>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</si>
  <si>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</si>
  <si>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</si>
  <si>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</si>
  <si>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</si>
  <si>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</si>
  <si>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</si>
  <si>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</si>
  <si>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</si>
  <si>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</si>
  <si>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</si>
  <si>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</si>
  <si>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</si>
  <si>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</si>
  <si>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</si>
  <si>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</si>
  <si>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</si>
  <si>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</si>
  <si>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</si>
  <si>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</si>
  <si>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</si>
  <si>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</si>
  <si>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</si>
  <si>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</si>
  <si>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</si>
  <si>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</si>
  <si>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</si>
  <si>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</si>
  <si>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</si>
  <si>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</si>
  <si>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</si>
  <si>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</si>
  <si>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</si>
  <si>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</si>
  <si>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</si>
  <si>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</si>
  <si>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</si>
  <si>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</si>
  <si>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</si>
  <si>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</si>
  <si>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</si>
  <si>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</si>
  <si>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</si>
  <si>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</si>
  <si>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</si>
  <si>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</si>
  <si>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</si>
  <si>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</si>
  <si>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</si>
  <si>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</si>
  <si>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</si>
  <si>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</si>
  <si>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</si>
  <si>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</si>
  <si>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</si>
  <si>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</si>
  <si>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</si>
  <si>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</si>
  <si>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</si>
  <si>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</si>
  <si>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</si>
  <si>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</si>
  <si>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</si>
  <si>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</si>
  <si>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</si>
  <si>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</si>
  <si>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</si>
  <si>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</si>
  <si>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</si>
  <si>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</si>
  <si>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</si>
  <si>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</si>
  <si>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</si>
  <si>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</si>
  <si>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</si>
  <si>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</si>
  <si>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</si>
  <si>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</si>
  <si>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</si>
  <si>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</si>
  <si>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</si>
  <si>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</si>
  <si>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</si>
  <si>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</si>
  <si>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</si>
  <si>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</si>
  <si>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</si>
  <si>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</si>
  <si>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</si>
  <si>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</si>
  <si>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</si>
  <si>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</si>
  <si>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</si>
  <si>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</si>
  <si>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</si>
  <si>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</si>
  <si>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</si>
  <si>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</si>
  <si>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t>минг сўмда</t>
  </si>
  <si>
    <t>"Меҳрли мактаб" давлат таълим муассасаси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</si>
  <si>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</si>
  <si>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</si>
  <si>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</si>
  <si>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</si>
  <si>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</si>
  <si>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</si>
  <si>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</si>
  <si>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</si>
  <si>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</si>
  <si>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</si>
  <si>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</si>
  <si>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Республика илмий-педагог кутубхона</t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</si>
  <si>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</si>
  <si>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t>Мактабгача ва мактаб таълими тизимидаги мактабгача таълим ташкилотлари ходимларининг иш ҳақи харажатлари</t>
  </si>
  <si>
    <t xml:space="preserve"> Мактабгача ва мактаб таълими вазирлигининг марказлашган харажатлари</t>
  </si>
  <si>
    <t>Мактабгача ва мактаб таълими вазирлигининг хорижий тил ўқитувчиларини жалб қилиш харажатлари</t>
  </si>
  <si>
    <t>Туман (шахар) мактабгача таълим бўлимлари ходимларини рағбатлантириш жамғрамаси бўйича харажатлари</t>
  </si>
  <si>
    <t>Мактабгача ва мактаб таълими вазирлигининг марказлаштирилган тадбирлар бўйича харажатлари</t>
  </si>
  <si>
    <t>Ўзбекистон Республикаси Мактабгача ва мактаб таълими вазири жамғармаси  ҳамда Таълим соҳасидаги ислоҳатларга кўмаклашиш жамғармаси</t>
  </si>
  <si>
    <r>
      <rPr>
        <b/>
        <u/>
        <sz val="16"/>
        <color rgb="FFC00000"/>
        <rFont val="Arial"/>
        <family val="2"/>
        <charset val="204"/>
      </rPr>
      <t xml:space="preserve">2024 йил I-чорагида </t>
    </r>
    <r>
      <rPr>
        <b/>
        <sz val="16"/>
        <rFont val="Arial"/>
        <family val="2"/>
        <charset val="204"/>
      </rPr>
      <t xml:space="preserve">Мактабгача ва мактаб таълими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</si>
  <si>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t>Дарслик ва ўқув қўлланмаларни чоп этиш</t>
  </si>
  <si>
    <t>Умумтаълим мактаблари учун бирламчи спорт анжомлари хариди</t>
  </si>
  <si>
    <t xml:space="preserve">Мусиқа чолғу асбоблари хариди учун мусиқа чолғу асбоблари хариди </t>
  </si>
  <si>
    <t>Хоразм вилояти Хонқа ва Қўшкўпир туманлари умумтаълим мактабларининг бошланғич синф ўқувчиларига планшетлар хариди</t>
  </si>
  <si>
    <t>Умумтаълим мактабларининг маънан эскирган компъютер синфларини янгилаш харажатлари</t>
  </si>
  <si>
    <t>Инвестиция дастури асосида мукаммал таъмирланаётган ёки қурилаётган умумтаълим мактабларини жихозлаш харажатлари</t>
  </si>
  <si>
    <t>Инвестиция дастури асосида мукаммал таъмирланаётган ёки қурилаётган мактабгача таълим ташкилоларини жихозлаш харажатлари</t>
  </si>
  <si>
    <t>1-синф ўқувчилари ва касаллиги туфайли уйда таълим олувчилар учун ўқув қуроллари, Мактаб хужжатлари ҳамда "Баркамол авлод" болалар мактабларидаги тўгаракларн қайд этиш журналлари хариди</t>
  </si>
  <si>
    <t xml:space="preserve"> ("Таъминот ва логистика" ДУК орқали харид қилинадиган марказлашган харидлар</t>
  </si>
  <si>
    <t>42.1.</t>
  </si>
  <si>
    <t>42.7.</t>
  </si>
  <si>
    <t>42.8.</t>
  </si>
  <si>
    <t>42.5.</t>
  </si>
  <si>
    <t>42.2.</t>
  </si>
  <si>
    <t>42.3.</t>
  </si>
  <si>
    <t>42.4.</t>
  </si>
  <si>
    <t>42.6.</t>
  </si>
  <si>
    <t>Мактабгача таълим Агентлик марказий аппарати</t>
  </si>
  <si>
    <t xml:space="preserve">Тошкент шаҳрида "А.И.Герцен номидаги Россия давлат педагогика университети" Федерал давлат бюджети олий таълим муассасаси филиали </t>
  </si>
  <si>
    <t>Мактабгача таълим ташкилотлари директор ва мутахассисларини қайта тайёрлаш ва уларнинг малакасини ошириш институти</t>
  </si>
  <si>
    <t xml:space="preserve">Қорақалпоғистон Республикаси Нукус шаҳридаги “Имкон”  реабилитация марказига эга давлат кўп тармоқли ихтисослаштирилган мактабгача таълим ташкилоти </t>
  </si>
  <si>
    <t>Тошкент вилояти Қибрай туманидаги "ИМКОН" реабилитация марказига эга давлат куп тармокли  ихтисослаштирилган мактабгача таьлим ташкилоти</t>
  </si>
  <si>
    <t>Навоий вилояти Зарафшон шаҳридаги "УМИД" реабилитация марказига эга давлат кўп тармоқли ихтисослаштирилган мактабгача таълим ташкилоти</t>
  </si>
  <si>
    <t>Қашкадарё вилоят Қарши шахридаги ИМКОН Реаблитация марказига эга Давлат кўп тармоқли ихтисослаштирилган мактабгача таълим ташкилоти</t>
  </si>
  <si>
    <t>Мактабгача таълим Агентлик марказий аппарати ҳамда унинг тасарруфидаги муассаса ва ташкилотлар</t>
  </si>
  <si>
    <t>43.1.</t>
  </si>
  <si>
    <t>43.6.</t>
  </si>
  <si>
    <t>43.7.</t>
  </si>
  <si>
    <t>43.3.</t>
  </si>
  <si>
    <t>43.2.</t>
  </si>
  <si>
    <t>43.4.</t>
  </si>
  <si>
    <t>43.5.</t>
  </si>
  <si>
    <t>44.1.</t>
  </si>
  <si>
    <t>Тошкент шахридаги Президент мактаби</t>
  </si>
  <si>
    <t>Нукус шахридаги Президент мактаби</t>
  </si>
  <si>
    <t>Наманган шахридаги Президент мактаби</t>
  </si>
  <si>
    <t>Хива шахридаги Президент мактаби</t>
  </si>
  <si>
    <t>Фарғона шахридаги Президент мактаби</t>
  </si>
  <si>
    <t>Бухоро шахридаги Президент мактаби</t>
  </si>
  <si>
    <t>Навоий шахридаги Президент мактаби</t>
  </si>
  <si>
    <t>Қарши шахридаги Президент мактаби</t>
  </si>
  <si>
    <t>Жиззах шахридаги Президент мактаби</t>
  </si>
  <si>
    <t>Гулистон шахридаги Президент мактаби</t>
  </si>
  <si>
    <t>Термиз шахридаги Президент мактаби</t>
  </si>
  <si>
    <t>Андижон шахридаги Президент мактаби</t>
  </si>
  <si>
    <t>Нурафшон шахридаги Президент мактаби</t>
  </si>
  <si>
    <t>Самарқанд шахридаги Президент мактаби</t>
  </si>
  <si>
    <t>Абу Али ибн Сино номидаги ихтисослаштирилган мактаб</t>
  </si>
  <si>
    <t>Мухаммад ал-Хоразмий номидаги ихтисослаштирилган мактаби</t>
  </si>
  <si>
    <t>Мирзо Улуғбек номидаги ихтисослаштирилган мактаб</t>
  </si>
  <si>
    <t>Абдулла Орипов номидаги ижод мактаб</t>
  </si>
  <si>
    <t>Абдулла Қодирий номидаги мактаби</t>
  </si>
  <si>
    <t>Эркин Вохидов номидаги мактаб</t>
  </si>
  <si>
    <t>Иброхим Юсупов номидаги мактаб</t>
  </si>
  <si>
    <t>Исхоқхон Ибрат номидаги мактаб</t>
  </si>
  <si>
    <t>Мухаммад Юсуф номидаги мактаб</t>
  </si>
  <si>
    <t>М.Огахий номидаги мактаби</t>
  </si>
  <si>
    <t>Х.Олимжон ва Зулфия номидаги мактаб</t>
  </si>
  <si>
    <t>Халима Худойбердиева номидаги мактаб</t>
  </si>
  <si>
    <t>44.2.</t>
  </si>
  <si>
    <t>44.3.</t>
  </si>
  <si>
    <t>44.4.</t>
  </si>
  <si>
    <t>44.5.</t>
  </si>
  <si>
    <t>44.6.</t>
  </si>
  <si>
    <t>44.7.</t>
  </si>
  <si>
    <t>44.8.</t>
  </si>
  <si>
    <t>44.9.</t>
  </si>
  <si>
    <t>44.10.</t>
  </si>
  <si>
    <t>44.11.</t>
  </si>
  <si>
    <t>44.12.</t>
  </si>
  <si>
    <t>44.13.</t>
  </si>
  <si>
    <t>44.14.</t>
  </si>
  <si>
    <t>44.15.</t>
  </si>
  <si>
    <t>44.16.</t>
  </si>
  <si>
    <t>44.17.</t>
  </si>
  <si>
    <t>44.18.</t>
  </si>
  <si>
    <t>44.19.</t>
  </si>
  <si>
    <t>44.20.</t>
  </si>
  <si>
    <t>44.21</t>
  </si>
  <si>
    <t>44.22.</t>
  </si>
  <si>
    <t>44.23.</t>
  </si>
  <si>
    <t>44.24.</t>
  </si>
  <si>
    <t>44.25.</t>
  </si>
  <si>
    <t>44.26.</t>
  </si>
  <si>
    <t>44.27.</t>
  </si>
  <si>
    <t>Педагогик маҳорат ва ҳалқаро баҳолаш илмий-амалий маркази</t>
  </si>
  <si>
    <t>44.28.</t>
  </si>
  <si>
    <t>Ихтисослаштирилган таълим муассасалари агентлиги ҳамда унинг тасарруфидаги муассаса ва ташкилотлар</t>
  </si>
  <si>
    <t xml:space="preserve">Ихтисослаштирилган таълим муассасалари агентлиги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</si>
</sst>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0%"/>
    <numFmt numFmtId="166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92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Fill="1" applyAlignment="1">
      <alignment horizontal="left" vertical="top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9" fontId="9" fillId="0" borderId="0" xfId="1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right" vertical="top" wrapText="1"/>
    </xf>
    <xf numFmtId="3" fontId="18" fillId="0" borderId="0" xfId="0" applyNumberFormat="1" applyFont="1" applyFill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6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left" vertical="center" wrapText="1" indent="2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top" wrapText="1"/>
    </xf>
    <xf numFmtId="49" fontId="18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9" fillId="0" borderId="0" xfId="0" quotePrefix="1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left" vertical="center" wrapText="1" indent="2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left" vertical="center" wrapText="1" indent="2"/>
    </xf>
    <xf numFmtId="3" fontId="8" fillId="0" borderId="2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49" fontId="9" fillId="0" borderId="0" xfId="0" quotePrefix="1" applyNumberFormat="1" applyFont="1" applyFill="1" applyAlignment="1">
      <alignment horizontal="left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left" vertical="center" indent="2"/>
    </xf>
    <xf numFmtId="49" fontId="23" fillId="0" borderId="0" xfId="0" applyNumberFormat="1" applyFont="1" applyFill="1" applyAlignment="1">
      <alignment horizontal="left" vertical="center" wrapText="1"/>
    </xf>
    <xf numFmtId="3" fontId="9" fillId="3" borderId="39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44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left" vertical="center" wrapText="1" indent="2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9" fillId="3" borderId="45" xfId="0" applyNumberFormat="1" applyFont="1" applyFill="1" applyBorder="1" applyAlignment="1">
      <alignment horizontal="center" vertical="center" wrapText="1"/>
    </xf>
    <xf numFmtId="3" fontId="9" fillId="3" borderId="43" xfId="0" applyNumberFormat="1" applyFont="1" applyFill="1" applyBorder="1" applyAlignment="1">
      <alignment horizontal="left" vertical="center" wrapText="1" inden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3" fontId="9" fillId="3" borderId="46" xfId="0" applyNumberFormat="1" applyFont="1" applyFill="1" applyBorder="1" applyAlignment="1">
      <alignment horizontal="center" vertical="center" wrapText="1"/>
    </xf>
    <xf numFmtId="3" fontId="9" fillId="3" borderId="47" xfId="0" applyNumberFormat="1" applyFont="1" applyFill="1" applyBorder="1" applyAlignment="1">
      <alignment horizontal="left" vertical="center" wrapText="1" indent="1"/>
    </xf>
    <xf numFmtId="3" fontId="9" fillId="0" borderId="43" xfId="0" applyNumberFormat="1" applyFont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9" fillId="3" borderId="38" xfId="0" applyNumberFormat="1" applyFont="1" applyFill="1" applyBorder="1" applyAlignment="1">
      <alignment horizontal="center" vertical="center" wrapText="1"/>
    </xf>
    <xf numFmtId="3" fontId="9" fillId="3" borderId="48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144" t="s">
        <v>1300</v>
      </c>
      <c r="D3" s="144"/>
      <c r="E3" s="144"/>
      <c r="F3" s="144"/>
      <c r="G3" s="144"/>
      <c r="H3" s="144"/>
      <c r="I3" s="144"/>
      <c r="J3" s="144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145" t="s">
        <v>5</v>
      </c>
      <c r="D5" s="148" t="s">
        <v>4</v>
      </c>
      <c r="E5" s="148" t="s">
        <v>1302</v>
      </c>
      <c r="F5" s="148"/>
      <c r="G5" s="148"/>
      <c r="H5" s="148"/>
      <c r="I5" s="151"/>
      <c r="J5" s="152"/>
      <c r="K5" s="33"/>
      <c r="L5" s="33"/>
      <c r="M5" s="33"/>
    </row>
    <row r="6" spans="3:32" ht="25.5" customHeight="1" x14ac:dyDescent="0.3">
      <c r="C6" s="146"/>
      <c r="D6" s="149"/>
      <c r="E6" s="153" t="s">
        <v>3</v>
      </c>
      <c r="F6" s="155" t="s">
        <v>0</v>
      </c>
      <c r="G6" s="155"/>
      <c r="H6" s="155"/>
      <c r="I6" s="156"/>
      <c r="J6" s="157"/>
    </row>
    <row r="7" spans="3:32" ht="124.5" customHeight="1" x14ac:dyDescent="0.3">
      <c r="C7" s="147"/>
      <c r="D7" s="150"/>
      <c r="E7" s="154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56.2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ht="37.5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142" t="s">
        <v>1259</v>
      </c>
      <c r="D47" s="143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 xr:uid="{00000000-0009-0000-0000-000000000000}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C3:AK105"/>
  <sheetViews>
    <sheetView tabSelected="1" view="pageBreakPreview" topLeftCell="C1" zoomScale="55" zoomScaleNormal="55" zoomScaleSheetLayoutView="55" workbookViewId="0">
      <selection activeCell="R1" sqref="R1:AF1048576"/>
    </sheetView>
  </sheetViews>
  <sheetFormatPr defaultRowHeight="18" outlineLevelRow="1" x14ac:dyDescent="0.25"/>
  <cols>
    <col min="1" max="1" width="9.140625" style="51"/>
    <col min="2" max="2" width="2.140625" style="51" customWidth="1"/>
    <col min="3" max="3" width="10.28515625" style="94" customWidth="1"/>
    <col min="4" max="4" width="93" style="54" customWidth="1"/>
    <col min="5" max="5" width="27.28515625" style="54" customWidth="1"/>
    <col min="6" max="7" width="27.140625" style="54" customWidth="1"/>
    <col min="8" max="8" width="26.85546875" style="54" customWidth="1"/>
    <col min="9" max="9" width="26.140625" style="54" customWidth="1"/>
    <col min="10" max="10" width="24.85546875" style="54" customWidth="1"/>
    <col min="11" max="11" width="27.28515625" style="54" customWidth="1"/>
    <col min="12" max="12" width="27.42578125" style="54" customWidth="1"/>
    <col min="13" max="13" width="21.28515625" style="54" customWidth="1"/>
    <col min="14" max="14" width="23.140625" style="54" customWidth="1"/>
    <col min="15" max="16" width="23.5703125" style="54" customWidth="1"/>
    <col min="17" max="17" width="3" style="54" customWidth="1"/>
    <col min="18" max="18" width="51" style="53" customWidth="1"/>
    <col min="19" max="20" width="47.7109375" style="54" customWidth="1"/>
    <col min="21" max="21" width="19.5703125" style="54" customWidth="1"/>
    <col min="22" max="22" width="47.5703125" style="53" customWidth="1"/>
    <col min="23" max="23" width="50.85546875" style="53" customWidth="1"/>
    <col min="24" max="24" width="58.85546875" style="54" customWidth="1"/>
    <col min="25" max="26" width="15.7109375" style="54" customWidth="1"/>
    <col min="27" max="29" width="14.42578125" style="54" bestFit="1" customWidth="1"/>
    <col min="30" max="33" width="11.85546875" style="54" bestFit="1" customWidth="1"/>
    <col min="34" max="37" width="9.140625" style="54"/>
    <col min="38" max="16384" width="9.140625" style="51"/>
  </cols>
  <sheetData>
    <row r="3" spans="3:37" ht="61.5" customHeight="1" x14ac:dyDescent="0.25">
      <c r="C3" s="160" t="s">
        <v>1352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64"/>
      <c r="R3" s="81"/>
      <c r="S3" s="64"/>
      <c r="T3" s="64"/>
    </row>
    <row r="4" spans="3:37" ht="17.25" customHeight="1" x14ac:dyDescent="0.25">
      <c r="E4" s="65"/>
      <c r="P4" s="66" t="s">
        <v>1331</v>
      </c>
      <c r="Q4" s="66"/>
      <c r="R4" s="82"/>
      <c r="S4" s="66"/>
      <c r="T4" s="66"/>
    </row>
    <row r="5" spans="3:37" ht="57" customHeight="1" x14ac:dyDescent="0.25">
      <c r="C5" s="161" t="s">
        <v>5</v>
      </c>
      <c r="D5" s="164" t="s">
        <v>1330</v>
      </c>
      <c r="E5" s="167" t="s">
        <v>1336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64"/>
      <c r="R5" s="81"/>
      <c r="S5" s="64"/>
      <c r="T5" s="64"/>
    </row>
    <row r="6" spans="3:37" ht="34.5" customHeight="1" x14ac:dyDescent="0.25">
      <c r="C6" s="162"/>
      <c r="D6" s="165"/>
      <c r="E6" s="170" t="s">
        <v>1333</v>
      </c>
      <c r="F6" s="171"/>
      <c r="G6" s="172" t="s">
        <v>0</v>
      </c>
      <c r="H6" s="173"/>
      <c r="I6" s="173"/>
      <c r="J6" s="173"/>
      <c r="K6" s="173"/>
      <c r="L6" s="173"/>
      <c r="M6" s="173"/>
      <c r="N6" s="173"/>
      <c r="O6" s="173"/>
      <c r="P6" s="174"/>
      <c r="Q6" s="67"/>
      <c r="R6" s="83"/>
      <c r="S6" s="67"/>
      <c r="T6" s="67"/>
    </row>
    <row r="7" spans="3:37" ht="109.5" customHeight="1" x14ac:dyDescent="0.25">
      <c r="C7" s="162"/>
      <c r="D7" s="165"/>
      <c r="E7" s="175" t="s">
        <v>1296</v>
      </c>
      <c r="F7" s="177" t="s">
        <v>1297</v>
      </c>
      <c r="G7" s="162" t="s">
        <v>1</v>
      </c>
      <c r="H7" s="179"/>
      <c r="I7" s="179" t="s">
        <v>1310</v>
      </c>
      <c r="J7" s="179"/>
      <c r="K7" s="179" t="s">
        <v>2</v>
      </c>
      <c r="L7" s="179"/>
      <c r="M7" s="180" t="s">
        <v>1335</v>
      </c>
      <c r="N7" s="181"/>
      <c r="O7" s="179" t="s">
        <v>1334</v>
      </c>
      <c r="P7" s="182"/>
      <c r="Q7" s="64"/>
      <c r="R7" s="81"/>
      <c r="S7" s="64"/>
      <c r="T7" s="64"/>
    </row>
    <row r="8" spans="3:37" ht="65.25" customHeight="1" x14ac:dyDescent="0.25">
      <c r="C8" s="163"/>
      <c r="D8" s="166"/>
      <c r="E8" s="176"/>
      <c r="F8" s="178"/>
      <c r="G8" s="59" t="s">
        <v>1296</v>
      </c>
      <c r="H8" s="68" t="s">
        <v>1297</v>
      </c>
      <c r="I8" s="68" t="s">
        <v>1296</v>
      </c>
      <c r="J8" s="68" t="s">
        <v>1297</v>
      </c>
      <c r="K8" s="68" t="s">
        <v>1296</v>
      </c>
      <c r="L8" s="68" t="s">
        <v>1297</v>
      </c>
      <c r="M8" s="68" t="s">
        <v>1296</v>
      </c>
      <c r="N8" s="68" t="s">
        <v>1297</v>
      </c>
      <c r="O8" s="68" t="s">
        <v>1296</v>
      </c>
      <c r="P8" s="60" t="s">
        <v>1297</v>
      </c>
      <c r="Q8" s="64"/>
      <c r="R8" s="81"/>
      <c r="S8" s="64"/>
      <c r="T8" s="64"/>
    </row>
    <row r="9" spans="3:37" s="69" customFormat="1" ht="51.75" customHeight="1" x14ac:dyDescent="0.25">
      <c r="C9" s="158" t="s">
        <v>1259</v>
      </c>
      <c r="D9" s="159"/>
      <c r="E9" s="77">
        <f t="shared" ref="E9:F29" si="0">+G9+K9+O9+I9</f>
        <v>11879608111.037001</v>
      </c>
      <c r="F9" s="74">
        <f t="shared" si="0"/>
        <v>10165285388.470697</v>
      </c>
      <c r="G9" s="77">
        <f>SUM(G10:G50)+G51+G60+G68</f>
        <v>8246275941.0630007</v>
      </c>
      <c r="H9" s="75">
        <f t="shared" ref="H9:P9" si="1">SUM(H10:H50)+H51+H60+H68+H99</f>
        <v>7892039819.6734982</v>
      </c>
      <c r="I9" s="75">
        <f t="shared" si="1"/>
        <v>2018444790.2640002</v>
      </c>
      <c r="J9" s="75">
        <f t="shared" si="1"/>
        <v>1970716431.4534001</v>
      </c>
      <c r="K9" s="75">
        <f t="shared" si="1"/>
        <v>1614887379.71</v>
      </c>
      <c r="L9" s="75">
        <f t="shared" si="1"/>
        <v>302529137.34380001</v>
      </c>
      <c r="M9" s="75">
        <f t="shared" si="1"/>
        <v>497125.6</v>
      </c>
      <c r="N9" s="75">
        <f t="shared" si="1"/>
        <v>385119.73405000003</v>
      </c>
      <c r="O9" s="75">
        <f t="shared" si="1"/>
        <v>0</v>
      </c>
      <c r="P9" s="74">
        <f t="shared" si="1"/>
        <v>0</v>
      </c>
      <c r="Q9" s="70"/>
      <c r="R9" s="84"/>
      <c r="S9" s="70"/>
      <c r="T9" s="70"/>
      <c r="U9" s="71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3:37" ht="65.25" customHeight="1" x14ac:dyDescent="0.25">
      <c r="C10" s="95">
        <v>1</v>
      </c>
      <c r="D10" s="96" t="s">
        <v>1342</v>
      </c>
      <c r="E10" s="76">
        <f t="shared" si="0"/>
        <v>8441277109.7919998</v>
      </c>
      <c r="F10" s="97">
        <f>+H10+L10+P10+J10</f>
        <v>8195295695.8763399</v>
      </c>
      <c r="G10" s="98">
        <v>6778477442.4250002</v>
      </c>
      <c r="H10" s="99">
        <v>6554632300.5670099</v>
      </c>
      <c r="I10" s="99">
        <v>1662799667.3670001</v>
      </c>
      <c r="J10" s="99">
        <v>1640663395.30933</v>
      </c>
      <c r="K10" s="99"/>
      <c r="L10" s="99"/>
      <c r="M10" s="99"/>
      <c r="N10" s="99"/>
      <c r="O10" s="99"/>
      <c r="P10" s="100"/>
      <c r="Q10" s="52"/>
      <c r="R10" s="86"/>
      <c r="S10" s="52"/>
      <c r="T10" s="52"/>
      <c r="U10" s="101"/>
      <c r="V10" s="101"/>
    </row>
    <row r="11" spans="3:37" ht="65.25" customHeight="1" x14ac:dyDescent="0.25">
      <c r="C11" s="55">
        <f>+C10+1</f>
        <v>2</v>
      </c>
      <c r="D11" s="78" t="s">
        <v>1346</v>
      </c>
      <c r="E11" s="79">
        <f t="shared" ref="E11" si="2">+G11+K11+O11+I11</f>
        <v>1697567387.8440001</v>
      </c>
      <c r="F11" s="80">
        <f>+H11+L11+P11+J11</f>
        <v>1571288880.2753601</v>
      </c>
      <c r="G11" s="102">
        <v>1364594534.4130001</v>
      </c>
      <c r="H11" s="103">
        <v>1257950439.02511</v>
      </c>
      <c r="I11" s="103">
        <v>332972853.43099999</v>
      </c>
      <c r="J11" s="103">
        <v>313338441.25024998</v>
      </c>
      <c r="K11" s="103"/>
      <c r="L11" s="61"/>
      <c r="M11" s="61"/>
      <c r="N11" s="61"/>
      <c r="O11" s="61"/>
      <c r="P11" s="62"/>
      <c r="Q11" s="52"/>
      <c r="R11" s="86"/>
      <c r="S11" s="52"/>
      <c r="T11" s="52"/>
      <c r="U11" s="56"/>
    </row>
    <row r="12" spans="3:37" s="57" customFormat="1" ht="51.75" customHeight="1" x14ac:dyDescent="0.25">
      <c r="C12" s="55">
        <f t="shared" ref="C12:C51" si="3">+C11+1</f>
        <v>3</v>
      </c>
      <c r="D12" s="78" t="s">
        <v>1343</v>
      </c>
      <c r="E12" s="79">
        <f t="shared" si="0"/>
        <v>5715263</v>
      </c>
      <c r="F12" s="80">
        <f t="shared" si="0"/>
        <v>4336685.43016</v>
      </c>
      <c r="G12" s="63">
        <v>3795000</v>
      </c>
      <c r="H12" s="61">
        <v>2880428.4299999997</v>
      </c>
      <c r="I12" s="61">
        <v>939263</v>
      </c>
      <c r="J12" s="61">
        <v>705076.26899999997</v>
      </c>
      <c r="K12" s="61">
        <v>981000</v>
      </c>
      <c r="L12" s="61">
        <v>751180.73115999997</v>
      </c>
      <c r="M12" s="61">
        <v>131982</v>
      </c>
      <c r="N12" s="61">
        <v>131982</v>
      </c>
      <c r="O12" s="61"/>
      <c r="P12" s="62"/>
      <c r="Q12" s="52"/>
      <c r="R12" s="86"/>
      <c r="S12" s="52"/>
      <c r="T12" s="52"/>
      <c r="U12" s="56"/>
      <c r="V12" s="58"/>
      <c r="W12" s="58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3:37" s="57" customFormat="1" ht="66.75" customHeight="1" x14ac:dyDescent="0.25">
      <c r="C13" s="55">
        <f t="shared" si="3"/>
        <v>4</v>
      </c>
      <c r="D13" s="78" t="s">
        <v>1350</v>
      </c>
      <c r="E13" s="79">
        <f t="shared" si="0"/>
        <v>5626380</v>
      </c>
      <c r="F13" s="80">
        <f t="shared" si="0"/>
        <v>2043081</v>
      </c>
      <c r="G13" s="63"/>
      <c r="H13" s="61"/>
      <c r="I13" s="61"/>
      <c r="J13" s="61"/>
      <c r="K13" s="61">
        <v>5626380</v>
      </c>
      <c r="L13" s="61">
        <v>2043081</v>
      </c>
      <c r="M13" s="61"/>
      <c r="N13" s="61"/>
      <c r="O13" s="61"/>
      <c r="P13" s="62"/>
      <c r="Q13" s="52"/>
      <c r="R13" s="85"/>
      <c r="S13" s="52"/>
      <c r="T13" s="52"/>
      <c r="U13" s="56"/>
      <c r="V13" s="58"/>
      <c r="W13" s="58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3:37" s="57" customFormat="1" ht="42.75" customHeight="1" x14ac:dyDescent="0.25">
      <c r="C14" s="55">
        <f t="shared" si="3"/>
        <v>5</v>
      </c>
      <c r="D14" s="78" t="s">
        <v>1347</v>
      </c>
      <c r="E14" s="79">
        <f t="shared" ref="E14:E18" si="4">+G14+K14+O14+I14</f>
        <v>6540434</v>
      </c>
      <c r="F14" s="80">
        <f t="shared" ref="F14:F18" si="5">+H14+L14+P14+J14</f>
        <v>299742.7</v>
      </c>
      <c r="G14" s="63"/>
      <c r="H14" s="61"/>
      <c r="I14" s="61"/>
      <c r="J14" s="61"/>
      <c r="K14" s="61">
        <v>6540434</v>
      </c>
      <c r="L14" s="61">
        <v>299742.7</v>
      </c>
      <c r="M14" s="61"/>
      <c r="N14" s="61"/>
      <c r="O14" s="61"/>
      <c r="P14" s="62"/>
      <c r="Q14" s="52"/>
      <c r="R14" s="85"/>
      <c r="S14" s="52"/>
      <c r="T14" s="52"/>
      <c r="U14" s="56"/>
      <c r="V14" s="58"/>
      <c r="W14" s="58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3:37" s="57" customFormat="1" ht="42.75" customHeight="1" x14ac:dyDescent="0.25">
      <c r="C15" s="55">
        <f t="shared" si="3"/>
        <v>6</v>
      </c>
      <c r="D15" s="78" t="s">
        <v>1348</v>
      </c>
      <c r="E15" s="79">
        <f t="shared" si="4"/>
        <v>33076515</v>
      </c>
      <c r="F15" s="80">
        <f t="shared" si="5"/>
        <v>29896196.173</v>
      </c>
      <c r="G15" s="63"/>
      <c r="H15" s="61"/>
      <c r="I15" s="61"/>
      <c r="J15" s="61"/>
      <c r="K15" s="61">
        <v>33076515</v>
      </c>
      <c r="L15" s="61">
        <v>29896196.173</v>
      </c>
      <c r="M15" s="61"/>
      <c r="N15" s="61"/>
      <c r="O15" s="61"/>
      <c r="P15" s="62"/>
      <c r="Q15" s="52"/>
      <c r="R15" s="86"/>
      <c r="S15" s="52"/>
      <c r="T15" s="52"/>
      <c r="U15" s="56"/>
      <c r="V15" s="58"/>
      <c r="W15" s="58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3:37" s="57" customFormat="1" ht="42.75" customHeight="1" x14ac:dyDescent="0.25">
      <c r="C16" s="55">
        <f t="shared" si="3"/>
        <v>7</v>
      </c>
      <c r="D16" s="78" t="s">
        <v>1349</v>
      </c>
      <c r="E16" s="79">
        <f t="shared" si="4"/>
        <v>34605000</v>
      </c>
      <c r="F16" s="80">
        <f t="shared" si="5"/>
        <v>32599000</v>
      </c>
      <c r="G16" s="63"/>
      <c r="H16" s="61"/>
      <c r="I16" s="61"/>
      <c r="J16" s="61"/>
      <c r="K16" s="61">
        <v>34605000</v>
      </c>
      <c r="L16" s="61">
        <v>32599000</v>
      </c>
      <c r="M16" s="61"/>
      <c r="N16" s="61"/>
      <c r="O16" s="61"/>
      <c r="P16" s="62"/>
      <c r="Q16" s="52"/>
      <c r="R16" s="85"/>
      <c r="S16" s="52"/>
      <c r="T16" s="52"/>
      <c r="U16" s="56"/>
      <c r="V16" s="58"/>
      <c r="W16" s="58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3:37" s="57" customFormat="1" ht="63" customHeight="1" x14ac:dyDescent="0.25">
      <c r="C17" s="55">
        <f t="shared" si="3"/>
        <v>8</v>
      </c>
      <c r="D17" s="78" t="s">
        <v>1351</v>
      </c>
      <c r="E17" s="79">
        <f t="shared" si="4"/>
        <v>75637160</v>
      </c>
      <c r="F17" s="80">
        <f t="shared" si="5"/>
        <v>55637160</v>
      </c>
      <c r="G17" s="63"/>
      <c r="H17" s="61"/>
      <c r="I17" s="61"/>
      <c r="J17" s="61"/>
      <c r="K17" s="61">
        <f>75000000+637160</f>
        <v>75637160</v>
      </c>
      <c r="L17" s="61">
        <f>55000000+637160</f>
        <v>55637160</v>
      </c>
      <c r="M17" s="61"/>
      <c r="N17" s="61"/>
      <c r="O17" s="61"/>
      <c r="P17" s="62"/>
      <c r="Q17" s="52"/>
      <c r="R17" s="104"/>
      <c r="S17" s="52"/>
      <c r="T17" s="52"/>
      <c r="U17" s="56"/>
      <c r="V17" s="58"/>
      <c r="W17" s="58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3:37" s="57" customFormat="1" ht="63" customHeight="1" x14ac:dyDescent="0.25">
      <c r="C18" s="55">
        <f>+C17+1</f>
        <v>9</v>
      </c>
      <c r="D18" s="78" t="s">
        <v>1345</v>
      </c>
      <c r="E18" s="79">
        <f t="shared" si="4"/>
        <v>26502621</v>
      </c>
      <c r="F18" s="80">
        <f t="shared" si="5"/>
        <v>0</v>
      </c>
      <c r="G18" s="63"/>
      <c r="H18" s="61"/>
      <c r="I18" s="61"/>
      <c r="J18" s="61"/>
      <c r="K18" s="61">
        <v>26502621</v>
      </c>
      <c r="L18" s="61">
        <v>0</v>
      </c>
      <c r="M18" s="61"/>
      <c r="N18" s="61"/>
      <c r="O18" s="61"/>
      <c r="P18" s="62"/>
      <c r="Q18" s="52"/>
      <c r="R18" s="86"/>
      <c r="S18" s="52"/>
      <c r="T18" s="52"/>
      <c r="U18" s="56"/>
      <c r="V18" s="58"/>
      <c r="W18" s="58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3:37" s="57" customFormat="1" ht="58.5" customHeight="1" x14ac:dyDescent="0.25">
      <c r="C19" s="55">
        <f t="shared" si="3"/>
        <v>10</v>
      </c>
      <c r="D19" s="78" t="s">
        <v>1311</v>
      </c>
      <c r="E19" s="79">
        <f t="shared" si="0"/>
        <v>3373514</v>
      </c>
      <c r="F19" s="80">
        <f t="shared" si="0"/>
        <v>2491538</v>
      </c>
      <c r="G19" s="63">
        <v>2360403</v>
      </c>
      <c r="H19" s="61">
        <v>1812252</v>
      </c>
      <c r="I19" s="61">
        <v>483072</v>
      </c>
      <c r="J19" s="61">
        <v>321920.5</v>
      </c>
      <c r="K19" s="61">
        <v>530039</v>
      </c>
      <c r="L19" s="61">
        <v>357365.5</v>
      </c>
      <c r="M19" s="61"/>
      <c r="N19" s="61"/>
      <c r="O19" s="61"/>
      <c r="P19" s="62"/>
      <c r="Q19" s="52"/>
      <c r="R19" s="85"/>
      <c r="S19" s="52"/>
      <c r="T19" s="52"/>
      <c r="U19" s="56"/>
      <c r="V19" s="58"/>
      <c r="W19" s="58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3:37" s="57" customFormat="1" ht="58.5" customHeight="1" x14ac:dyDescent="0.25">
      <c r="C20" s="55">
        <f t="shared" si="3"/>
        <v>11</v>
      </c>
      <c r="D20" s="78" t="s">
        <v>1312</v>
      </c>
      <c r="E20" s="79">
        <f t="shared" si="0"/>
        <v>2883243</v>
      </c>
      <c r="F20" s="80">
        <f t="shared" si="0"/>
        <v>2243021</v>
      </c>
      <c r="G20" s="63">
        <v>2177000</v>
      </c>
      <c r="H20" s="61">
        <v>1709148.9</v>
      </c>
      <c r="I20" s="61">
        <v>533835</v>
      </c>
      <c r="J20" s="61">
        <v>361670.1</v>
      </c>
      <c r="K20" s="61">
        <v>172408</v>
      </c>
      <c r="L20" s="61">
        <v>172202</v>
      </c>
      <c r="M20" s="61"/>
      <c r="N20" s="61"/>
      <c r="O20" s="61"/>
      <c r="P20" s="62"/>
      <c r="Q20" s="52"/>
      <c r="R20" s="85"/>
      <c r="S20" s="52"/>
      <c r="T20" s="52"/>
      <c r="U20" s="56"/>
      <c r="V20" s="58"/>
      <c r="W20" s="58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3:37" s="57" customFormat="1" ht="58.5" customHeight="1" x14ac:dyDescent="0.25">
      <c r="C21" s="55">
        <f t="shared" si="3"/>
        <v>12</v>
      </c>
      <c r="D21" s="78" t="s">
        <v>1313</v>
      </c>
      <c r="E21" s="79">
        <f t="shared" si="0"/>
        <v>1881929</v>
      </c>
      <c r="F21" s="80">
        <f t="shared" si="0"/>
        <v>1378760.7999999998</v>
      </c>
      <c r="G21" s="63">
        <v>1396000</v>
      </c>
      <c r="H21" s="61">
        <v>1050987.3999999999</v>
      </c>
      <c r="I21" s="61">
        <v>341929</v>
      </c>
      <c r="J21" s="61">
        <v>215207.4</v>
      </c>
      <c r="K21" s="61">
        <v>144000</v>
      </c>
      <c r="L21" s="61">
        <v>112566</v>
      </c>
      <c r="M21" s="61"/>
      <c r="N21" s="61"/>
      <c r="O21" s="61"/>
      <c r="P21" s="62"/>
      <c r="Q21" s="52"/>
      <c r="R21" s="85"/>
      <c r="S21" s="52"/>
      <c r="T21" s="52"/>
      <c r="U21" s="56"/>
      <c r="V21" s="58"/>
      <c r="W21" s="58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3:37" s="57" customFormat="1" ht="58.5" customHeight="1" x14ac:dyDescent="0.25">
      <c r="C22" s="55">
        <f t="shared" si="3"/>
        <v>13</v>
      </c>
      <c r="D22" s="78" t="s">
        <v>1314</v>
      </c>
      <c r="E22" s="79">
        <f t="shared" si="0"/>
        <v>1870310</v>
      </c>
      <c r="F22" s="80">
        <f>+H22+L22+P22+J22</f>
        <v>1504692.6</v>
      </c>
      <c r="G22" s="63">
        <v>1358000</v>
      </c>
      <c r="H22" s="61">
        <v>1022822.4</v>
      </c>
      <c r="I22" s="61">
        <v>323730</v>
      </c>
      <c r="J22" s="61">
        <v>298528</v>
      </c>
      <c r="K22" s="61">
        <v>188580</v>
      </c>
      <c r="L22" s="61">
        <v>183342.2</v>
      </c>
      <c r="M22" s="61"/>
      <c r="N22" s="61"/>
      <c r="O22" s="61"/>
      <c r="P22" s="62"/>
      <c r="Q22" s="52"/>
      <c r="R22" s="85"/>
      <c r="S22" s="52"/>
      <c r="T22" s="52"/>
      <c r="U22" s="56"/>
      <c r="V22" s="58"/>
      <c r="W22" s="58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3:37" s="57" customFormat="1" ht="58.5" customHeight="1" x14ac:dyDescent="0.25">
      <c r="C23" s="55">
        <f t="shared" si="3"/>
        <v>14</v>
      </c>
      <c r="D23" s="78" t="s">
        <v>1315</v>
      </c>
      <c r="E23" s="79">
        <f t="shared" si="0"/>
        <v>1842710.2</v>
      </c>
      <c r="F23" s="80">
        <f t="shared" si="0"/>
        <v>1375943.0999999999</v>
      </c>
      <c r="G23" s="63">
        <v>1215900</v>
      </c>
      <c r="H23" s="61">
        <v>908675.2</v>
      </c>
      <c r="I23" s="61">
        <v>296085.2</v>
      </c>
      <c r="J23" s="61">
        <v>286811.5</v>
      </c>
      <c r="K23" s="61">
        <v>330725</v>
      </c>
      <c r="L23" s="61">
        <v>180456.4</v>
      </c>
      <c r="M23" s="61"/>
      <c r="N23" s="61"/>
      <c r="O23" s="61"/>
      <c r="P23" s="62"/>
      <c r="Q23" s="52"/>
      <c r="R23" s="85"/>
      <c r="S23" s="52"/>
      <c r="T23" s="52"/>
      <c r="U23" s="56"/>
      <c r="V23" s="58"/>
      <c r="W23" s="58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3:37" s="57" customFormat="1" ht="58.5" customHeight="1" x14ac:dyDescent="0.25">
      <c r="C24" s="55">
        <f t="shared" si="3"/>
        <v>15</v>
      </c>
      <c r="D24" s="78" t="s">
        <v>1316</v>
      </c>
      <c r="E24" s="79">
        <f t="shared" si="0"/>
        <v>2713824</v>
      </c>
      <c r="F24" s="80">
        <f t="shared" si="0"/>
        <v>2155829.5999999996</v>
      </c>
      <c r="G24" s="63">
        <v>2031000</v>
      </c>
      <c r="H24" s="61">
        <v>1644252.2</v>
      </c>
      <c r="I24" s="61">
        <v>498574</v>
      </c>
      <c r="J24" s="61">
        <v>332664</v>
      </c>
      <c r="K24" s="61">
        <v>184250</v>
      </c>
      <c r="L24" s="61">
        <v>178913.4</v>
      </c>
      <c r="M24" s="61"/>
      <c r="N24" s="61"/>
      <c r="O24" s="61"/>
      <c r="P24" s="62"/>
      <c r="Q24" s="52"/>
      <c r="R24" s="85"/>
      <c r="S24" s="52"/>
      <c r="T24" s="52"/>
      <c r="U24" s="56"/>
      <c r="V24" s="58"/>
      <c r="W24" s="58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3:37" s="57" customFormat="1" ht="58.5" customHeight="1" x14ac:dyDescent="0.25">
      <c r="C25" s="55">
        <f t="shared" si="3"/>
        <v>16</v>
      </c>
      <c r="D25" s="78" t="s">
        <v>1317</v>
      </c>
      <c r="E25" s="79">
        <f t="shared" si="0"/>
        <v>1947438</v>
      </c>
      <c r="F25" s="80">
        <f t="shared" si="0"/>
        <v>1384543</v>
      </c>
      <c r="G25" s="63">
        <v>1545670</v>
      </c>
      <c r="H25" s="61">
        <v>1066995</v>
      </c>
      <c r="I25" s="61">
        <v>310030</v>
      </c>
      <c r="J25" s="61">
        <v>232683.8</v>
      </c>
      <c r="K25" s="61">
        <v>91738</v>
      </c>
      <c r="L25" s="61">
        <v>84864.2</v>
      </c>
      <c r="M25" s="61"/>
      <c r="N25" s="61"/>
      <c r="O25" s="61"/>
      <c r="P25" s="62"/>
      <c r="Q25" s="52"/>
      <c r="R25" s="85"/>
      <c r="S25" s="52"/>
      <c r="T25" s="52"/>
      <c r="U25" s="56"/>
      <c r="V25" s="58"/>
      <c r="W25" s="58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3:37" s="57" customFormat="1" ht="58.5" customHeight="1" x14ac:dyDescent="0.25">
      <c r="C26" s="55">
        <f t="shared" si="3"/>
        <v>17</v>
      </c>
      <c r="D26" s="78" t="s">
        <v>1318</v>
      </c>
      <c r="E26" s="79">
        <f t="shared" si="0"/>
        <v>2022074</v>
      </c>
      <c r="F26" s="80">
        <f t="shared" si="0"/>
        <v>1604838</v>
      </c>
      <c r="G26" s="63">
        <v>1490000</v>
      </c>
      <c r="H26" s="61">
        <v>1191403</v>
      </c>
      <c r="I26" s="61">
        <v>370084</v>
      </c>
      <c r="J26" s="61">
        <v>257026</v>
      </c>
      <c r="K26" s="61">
        <v>161990</v>
      </c>
      <c r="L26" s="61">
        <v>156409</v>
      </c>
      <c r="M26" s="61"/>
      <c r="N26" s="61"/>
      <c r="O26" s="61"/>
      <c r="P26" s="62"/>
      <c r="Q26" s="52"/>
      <c r="R26" s="85"/>
      <c r="S26" s="52"/>
      <c r="T26" s="52"/>
      <c r="U26" s="56"/>
      <c r="V26" s="58"/>
      <c r="W26" s="58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3:37" s="57" customFormat="1" ht="58.5" customHeight="1" x14ac:dyDescent="0.25">
      <c r="C27" s="55">
        <f t="shared" si="3"/>
        <v>18</v>
      </c>
      <c r="D27" s="78" t="s">
        <v>1319</v>
      </c>
      <c r="E27" s="79">
        <f t="shared" si="0"/>
        <v>3093512</v>
      </c>
      <c r="F27" s="80">
        <f t="shared" si="0"/>
        <v>2572219.0999999996</v>
      </c>
      <c r="G27" s="63">
        <v>2413500</v>
      </c>
      <c r="H27" s="61">
        <v>1922945.9</v>
      </c>
      <c r="I27" s="61">
        <v>598212</v>
      </c>
      <c r="J27" s="61">
        <v>575316.30000000005</v>
      </c>
      <c r="K27" s="61">
        <v>81800</v>
      </c>
      <c r="L27" s="61">
        <v>73956.899999999994</v>
      </c>
      <c r="M27" s="61"/>
      <c r="N27" s="61"/>
      <c r="O27" s="61"/>
      <c r="P27" s="62"/>
      <c r="Q27" s="52"/>
      <c r="R27" s="85"/>
      <c r="S27" s="52"/>
      <c r="T27" s="52"/>
      <c r="U27" s="56"/>
      <c r="V27" s="58"/>
      <c r="W27" s="58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3:37" s="57" customFormat="1" ht="58.5" customHeight="1" x14ac:dyDescent="0.25">
      <c r="C28" s="55">
        <f t="shared" si="3"/>
        <v>19</v>
      </c>
      <c r="D28" s="78" t="s">
        <v>1320</v>
      </c>
      <c r="E28" s="79">
        <f t="shared" si="0"/>
        <v>2539339</v>
      </c>
      <c r="F28" s="80">
        <f t="shared" si="0"/>
        <v>2463681.1</v>
      </c>
      <c r="G28" s="63">
        <v>1904000</v>
      </c>
      <c r="H28" s="61">
        <v>1835531</v>
      </c>
      <c r="I28" s="61">
        <v>465539</v>
      </c>
      <c r="J28" s="61">
        <v>465143.4</v>
      </c>
      <c r="K28" s="61">
        <v>169800</v>
      </c>
      <c r="L28" s="61">
        <v>163006.70000000001</v>
      </c>
      <c r="M28" s="61"/>
      <c r="N28" s="61"/>
      <c r="O28" s="61"/>
      <c r="P28" s="62"/>
      <c r="Q28" s="52"/>
      <c r="R28" s="85"/>
      <c r="S28" s="52"/>
      <c r="T28" s="52"/>
      <c r="U28" s="56"/>
      <c r="V28" s="58"/>
      <c r="W28" s="58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3:37" s="57" customFormat="1" ht="58.5" customHeight="1" x14ac:dyDescent="0.25">
      <c r="C29" s="55">
        <f t="shared" si="3"/>
        <v>20</v>
      </c>
      <c r="D29" s="78" t="s">
        <v>1322</v>
      </c>
      <c r="E29" s="79">
        <f t="shared" si="0"/>
        <v>944030</v>
      </c>
      <c r="F29" s="80">
        <f t="shared" si="0"/>
        <v>774193.9</v>
      </c>
      <c r="G29" s="63">
        <v>666000</v>
      </c>
      <c r="H29" s="61">
        <v>513924.7</v>
      </c>
      <c r="I29" s="61">
        <v>164000</v>
      </c>
      <c r="J29" s="61">
        <v>158310</v>
      </c>
      <c r="K29" s="61">
        <v>114030</v>
      </c>
      <c r="L29" s="61">
        <v>101959.2</v>
      </c>
      <c r="M29" s="61"/>
      <c r="N29" s="61"/>
      <c r="O29" s="61"/>
      <c r="P29" s="62"/>
      <c r="Q29" s="52"/>
      <c r="R29" s="85"/>
      <c r="S29" s="52"/>
      <c r="T29" s="52"/>
      <c r="U29" s="56"/>
      <c r="V29" s="58"/>
      <c r="W29" s="58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3:37" s="57" customFormat="1" ht="58.5" customHeight="1" x14ac:dyDescent="0.25">
      <c r="C30" s="55">
        <f t="shared" si="3"/>
        <v>21</v>
      </c>
      <c r="D30" s="78" t="s">
        <v>1321</v>
      </c>
      <c r="E30" s="79">
        <f t="shared" ref="E30:F49" si="6">+G30+K30+O30+I30</f>
        <v>2139709</v>
      </c>
      <c r="F30" s="80">
        <f t="shared" si="6"/>
        <v>1623298.0999999999</v>
      </c>
      <c r="G30" s="63">
        <v>1497000</v>
      </c>
      <c r="H30" s="61">
        <v>1136504.3999999999</v>
      </c>
      <c r="I30" s="61">
        <v>370509</v>
      </c>
      <c r="J30" s="61">
        <v>236427.9</v>
      </c>
      <c r="K30" s="61">
        <v>272200</v>
      </c>
      <c r="L30" s="61">
        <v>250365.8</v>
      </c>
      <c r="M30" s="61"/>
      <c r="N30" s="61"/>
      <c r="O30" s="61"/>
      <c r="P30" s="62"/>
      <c r="Q30" s="52"/>
      <c r="R30" s="85"/>
      <c r="S30" s="52"/>
      <c r="T30" s="52"/>
      <c r="U30" s="56"/>
      <c r="V30" s="58"/>
      <c r="W30" s="58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3:37" s="57" customFormat="1" ht="58.5" customHeight="1" x14ac:dyDescent="0.25">
      <c r="C31" s="55">
        <f t="shared" si="3"/>
        <v>22</v>
      </c>
      <c r="D31" s="78" t="s">
        <v>1323</v>
      </c>
      <c r="E31" s="79">
        <f t="shared" si="6"/>
        <v>2571398</v>
      </c>
      <c r="F31" s="80">
        <f t="shared" si="6"/>
        <v>2381637.3000000003</v>
      </c>
      <c r="G31" s="63">
        <v>1914315</v>
      </c>
      <c r="H31" s="61">
        <v>1768206</v>
      </c>
      <c r="I31" s="61">
        <v>473793</v>
      </c>
      <c r="J31" s="61">
        <v>435679.7</v>
      </c>
      <c r="K31" s="61">
        <v>183290</v>
      </c>
      <c r="L31" s="61">
        <v>177751.6</v>
      </c>
      <c r="M31" s="61"/>
      <c r="N31" s="61"/>
      <c r="O31" s="61"/>
      <c r="P31" s="62"/>
      <c r="Q31" s="52"/>
      <c r="R31" s="85"/>
      <c r="S31" s="52"/>
      <c r="T31" s="52"/>
      <c r="U31" s="56"/>
      <c r="V31" s="58"/>
      <c r="W31" s="58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3:37" s="57" customFormat="1" ht="58.5" customHeight="1" x14ac:dyDescent="0.25">
      <c r="C32" s="55">
        <f t="shared" si="3"/>
        <v>23</v>
      </c>
      <c r="D32" s="78" t="s">
        <v>1324</v>
      </c>
      <c r="E32" s="79">
        <f t="shared" si="6"/>
        <v>1950289</v>
      </c>
      <c r="F32" s="80">
        <f t="shared" si="6"/>
        <v>1732958.3</v>
      </c>
      <c r="G32" s="63">
        <v>1415000</v>
      </c>
      <c r="H32" s="61">
        <v>1247804</v>
      </c>
      <c r="I32" s="61">
        <v>349839</v>
      </c>
      <c r="J32" s="61">
        <v>323053.2</v>
      </c>
      <c r="K32" s="61">
        <v>185450</v>
      </c>
      <c r="L32" s="61">
        <v>162101.1</v>
      </c>
      <c r="M32" s="61"/>
      <c r="N32" s="61"/>
      <c r="O32" s="61"/>
      <c r="P32" s="62"/>
      <c r="Q32" s="52"/>
      <c r="R32" s="85"/>
      <c r="S32" s="52"/>
      <c r="T32" s="52"/>
      <c r="U32" s="56"/>
      <c r="V32" s="58"/>
      <c r="W32" s="58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3:37" s="57" customFormat="1" ht="58.5" customHeight="1" x14ac:dyDescent="0.25">
      <c r="C33" s="55">
        <f t="shared" si="3"/>
        <v>24</v>
      </c>
      <c r="D33" s="78" t="s">
        <v>1325</v>
      </c>
      <c r="E33" s="79">
        <f t="shared" si="6"/>
        <v>1557389</v>
      </c>
      <c r="F33" s="80">
        <f t="shared" si="6"/>
        <v>948629.3</v>
      </c>
      <c r="G33" s="63">
        <v>1065000</v>
      </c>
      <c r="H33" s="61">
        <v>661217.69999999995</v>
      </c>
      <c r="I33" s="61">
        <v>263589</v>
      </c>
      <c r="J33" s="61">
        <v>140893.79999999999</v>
      </c>
      <c r="K33" s="61">
        <v>228800</v>
      </c>
      <c r="L33" s="61">
        <v>146517.79999999999</v>
      </c>
      <c r="M33" s="61"/>
      <c r="N33" s="61"/>
      <c r="O33" s="61"/>
      <c r="P33" s="62"/>
      <c r="Q33" s="52"/>
      <c r="R33" s="85"/>
      <c r="S33" s="52"/>
      <c r="T33" s="52"/>
      <c r="U33" s="56"/>
      <c r="V33" s="58"/>
      <c r="W33" s="58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3:37" s="57" customFormat="1" ht="41.25" customHeight="1" x14ac:dyDescent="0.25">
      <c r="C34" s="55">
        <f>+C33+1</f>
        <v>25</v>
      </c>
      <c r="D34" s="78" t="s">
        <v>1332</v>
      </c>
      <c r="E34" s="79">
        <f t="shared" ref="E34" si="7">+G34+K34+O34+I34</f>
        <v>2674000</v>
      </c>
      <c r="F34" s="80">
        <f t="shared" ref="F34" si="8">+H34+L34+P34+J34</f>
        <v>1710347.5</v>
      </c>
      <c r="G34" s="63">
        <v>2027000</v>
      </c>
      <c r="H34" s="61">
        <v>1350236</v>
      </c>
      <c r="I34" s="61">
        <v>346000</v>
      </c>
      <c r="J34" s="61">
        <v>247289.60000000001</v>
      </c>
      <c r="K34" s="61">
        <v>301000</v>
      </c>
      <c r="L34" s="61">
        <v>112821.9</v>
      </c>
      <c r="M34" s="61"/>
      <c r="N34" s="61"/>
      <c r="O34" s="61"/>
      <c r="P34" s="62"/>
      <c r="Q34" s="52"/>
      <c r="R34" s="85"/>
      <c r="S34" s="52"/>
      <c r="T34" s="52"/>
      <c r="U34" s="56"/>
      <c r="V34" s="58"/>
      <c r="W34" s="58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3:37" s="57" customFormat="1" ht="41.25" customHeight="1" x14ac:dyDescent="0.25">
      <c r="C35" s="55">
        <f>+C34+1</f>
        <v>26</v>
      </c>
      <c r="D35" s="78" t="s">
        <v>1326</v>
      </c>
      <c r="E35" s="79">
        <f>+G35+K35+O35+I35</f>
        <v>221240</v>
      </c>
      <c r="F35" s="80">
        <f>+H35+L35+P35+J35</f>
        <v>128126</v>
      </c>
      <c r="G35" s="63">
        <v>162000</v>
      </c>
      <c r="H35" s="61">
        <v>98421.6</v>
      </c>
      <c r="I35" s="61">
        <v>40110</v>
      </c>
      <c r="J35" s="61">
        <v>21134.400000000001</v>
      </c>
      <c r="K35" s="61">
        <v>19130</v>
      </c>
      <c r="L35" s="61">
        <v>8570</v>
      </c>
      <c r="M35" s="61">
        <f>2000+1000</f>
        <v>3000</v>
      </c>
      <c r="N35" s="61">
        <v>1900</v>
      </c>
      <c r="O35" s="61"/>
      <c r="P35" s="62"/>
      <c r="Q35" s="52"/>
      <c r="R35" s="86"/>
      <c r="S35" s="52"/>
      <c r="T35" s="52"/>
      <c r="U35" s="56"/>
      <c r="V35" s="58"/>
      <c r="W35" s="58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3:37" s="57" customFormat="1" ht="41.25" customHeight="1" x14ac:dyDescent="0.25">
      <c r="C36" s="55">
        <f t="shared" si="3"/>
        <v>27</v>
      </c>
      <c r="D36" s="78" t="s">
        <v>1327</v>
      </c>
      <c r="E36" s="79">
        <f t="shared" si="6"/>
        <v>123000</v>
      </c>
      <c r="F36" s="80">
        <f t="shared" si="6"/>
        <v>93002.599999999991</v>
      </c>
      <c r="G36" s="63">
        <v>80000</v>
      </c>
      <c r="H36" s="61">
        <v>62647.4</v>
      </c>
      <c r="I36" s="61">
        <v>20000</v>
      </c>
      <c r="J36" s="61">
        <v>19355.2</v>
      </c>
      <c r="K36" s="61">
        <v>23000</v>
      </c>
      <c r="L36" s="61">
        <v>11000</v>
      </c>
      <c r="M36" s="61"/>
      <c r="N36" s="61"/>
      <c r="O36" s="61"/>
      <c r="P36" s="62"/>
      <c r="Q36" s="52"/>
      <c r="R36" s="85"/>
      <c r="S36" s="52"/>
      <c r="T36" s="52"/>
      <c r="U36" s="56"/>
      <c r="V36" s="58"/>
      <c r="W36" s="58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3:37" s="57" customFormat="1" ht="55.5" customHeight="1" x14ac:dyDescent="0.25">
      <c r="C37" s="55">
        <f t="shared" si="3"/>
        <v>28</v>
      </c>
      <c r="D37" s="78" t="s">
        <v>1328</v>
      </c>
      <c r="E37" s="79">
        <f t="shared" si="6"/>
        <v>856432.8</v>
      </c>
      <c r="F37" s="80">
        <f t="shared" si="6"/>
        <v>676452.3</v>
      </c>
      <c r="G37" s="63">
        <v>627000</v>
      </c>
      <c r="H37" s="61">
        <v>500603.8</v>
      </c>
      <c r="I37" s="61">
        <v>159637.5</v>
      </c>
      <c r="J37" s="61">
        <v>123845.4</v>
      </c>
      <c r="K37" s="61">
        <v>69795.3</v>
      </c>
      <c r="L37" s="61">
        <v>52003.1</v>
      </c>
      <c r="M37" s="61">
        <f>3000+3250</f>
        <v>6250</v>
      </c>
      <c r="N37" s="61"/>
      <c r="O37" s="61"/>
      <c r="P37" s="62"/>
      <c r="Q37" s="52"/>
      <c r="R37" s="85"/>
      <c r="S37" s="52"/>
      <c r="T37" s="52"/>
      <c r="U37" s="56"/>
      <c r="V37" s="58"/>
      <c r="W37" s="58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3:37" s="57" customFormat="1" ht="41.25" customHeight="1" x14ac:dyDescent="0.25">
      <c r="C38" s="55">
        <f t="shared" si="3"/>
        <v>29</v>
      </c>
      <c r="D38" s="78" t="s">
        <v>1260</v>
      </c>
      <c r="E38" s="79">
        <f t="shared" si="6"/>
        <v>964155</v>
      </c>
      <c r="F38" s="80">
        <f t="shared" si="6"/>
        <v>485086</v>
      </c>
      <c r="G38" s="63">
        <v>651000</v>
      </c>
      <c r="H38" s="61">
        <v>368705</v>
      </c>
      <c r="I38" s="61">
        <v>160875</v>
      </c>
      <c r="J38" s="61">
        <v>76843</v>
      </c>
      <c r="K38" s="61">
        <v>152280</v>
      </c>
      <c r="L38" s="61">
        <v>39538</v>
      </c>
      <c r="M38" s="61">
        <v>5000</v>
      </c>
      <c r="N38" s="61"/>
      <c r="O38" s="105"/>
      <c r="P38" s="106"/>
      <c r="Q38" s="52"/>
      <c r="R38" s="85"/>
      <c r="S38" s="52"/>
      <c r="T38" s="52"/>
      <c r="U38" s="56"/>
      <c r="V38" s="58"/>
      <c r="W38" s="58"/>
      <c r="X38" s="107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3:37" s="57" customFormat="1" ht="41.25" customHeight="1" x14ac:dyDescent="0.25">
      <c r="C39" s="55">
        <f>+C38+1</f>
        <v>30</v>
      </c>
      <c r="D39" s="78" t="s">
        <v>1262</v>
      </c>
      <c r="E39" s="79">
        <f>+G39+K39+O39+I39</f>
        <v>2344290</v>
      </c>
      <c r="F39" s="80">
        <f>+H39+L39+P39+J39</f>
        <v>1182075.7</v>
      </c>
      <c r="G39" s="63">
        <v>725000</v>
      </c>
      <c r="H39" s="61">
        <v>702027.6</v>
      </c>
      <c r="I39" s="61">
        <v>182550</v>
      </c>
      <c r="J39" s="61">
        <v>173708.9</v>
      </c>
      <c r="K39" s="61">
        <v>1436740</v>
      </c>
      <c r="L39" s="61">
        <v>306339.20000000001</v>
      </c>
      <c r="M39" s="61">
        <f>16000+5000</f>
        <v>21000</v>
      </c>
      <c r="N39" s="61">
        <f>13981.8+4998</f>
        <v>18979.8</v>
      </c>
      <c r="O39" s="61"/>
      <c r="P39" s="62"/>
      <c r="Q39" s="52"/>
      <c r="R39" s="85"/>
      <c r="S39" s="52"/>
      <c r="T39" s="52"/>
      <c r="U39" s="56"/>
      <c r="V39" s="58"/>
      <c r="W39" s="58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3:37" s="57" customFormat="1" ht="41.25" customHeight="1" x14ac:dyDescent="0.25">
      <c r="C40" s="55">
        <f t="shared" si="3"/>
        <v>31</v>
      </c>
      <c r="D40" s="78" t="s">
        <v>1290</v>
      </c>
      <c r="E40" s="79">
        <f t="shared" si="6"/>
        <v>118110</v>
      </c>
      <c r="F40" s="80">
        <f t="shared" si="6"/>
        <v>55600.1</v>
      </c>
      <c r="G40" s="63">
        <v>94500</v>
      </c>
      <c r="H40" s="61">
        <v>45810.1</v>
      </c>
      <c r="I40" s="61">
        <v>23610</v>
      </c>
      <c r="J40" s="61">
        <v>9790</v>
      </c>
      <c r="K40" s="61"/>
      <c r="L40" s="61"/>
      <c r="M40" s="61"/>
      <c r="N40" s="61"/>
      <c r="O40" s="61"/>
      <c r="P40" s="62"/>
      <c r="Q40" s="52"/>
      <c r="R40" s="85"/>
      <c r="S40" s="52"/>
      <c r="T40" s="52"/>
      <c r="U40" s="56"/>
      <c r="V40" s="58"/>
      <c r="W40" s="58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3:37" s="57" customFormat="1" ht="41.25" customHeight="1" x14ac:dyDescent="0.25">
      <c r="C41" s="55">
        <f t="shared" si="3"/>
        <v>32</v>
      </c>
      <c r="D41" s="78" t="s">
        <v>1294</v>
      </c>
      <c r="E41" s="79">
        <f t="shared" si="6"/>
        <v>122466</v>
      </c>
      <c r="F41" s="80">
        <f t="shared" si="6"/>
        <v>98588.599999999991</v>
      </c>
      <c r="G41" s="63">
        <v>98169</v>
      </c>
      <c r="H41" s="61">
        <v>81332.899999999994</v>
      </c>
      <c r="I41" s="61">
        <v>24297</v>
      </c>
      <c r="J41" s="61">
        <v>17255.7</v>
      </c>
      <c r="K41" s="61"/>
      <c r="L41" s="61"/>
      <c r="M41" s="61"/>
      <c r="N41" s="61"/>
      <c r="O41" s="61"/>
      <c r="P41" s="62"/>
      <c r="Q41" s="52"/>
      <c r="R41" s="85"/>
      <c r="S41" s="52"/>
      <c r="T41" s="52"/>
      <c r="U41" s="56"/>
      <c r="V41" s="58"/>
      <c r="W41" s="58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3:37" s="57" customFormat="1" ht="41.25" customHeight="1" x14ac:dyDescent="0.25">
      <c r="C42" s="55">
        <f t="shared" si="3"/>
        <v>33</v>
      </c>
      <c r="D42" s="108" t="s">
        <v>1265</v>
      </c>
      <c r="E42" s="79">
        <f t="shared" si="6"/>
        <v>60097</v>
      </c>
      <c r="F42" s="80">
        <f t="shared" si="6"/>
        <v>59137.4</v>
      </c>
      <c r="G42" s="63">
        <v>48078</v>
      </c>
      <c r="H42" s="61">
        <v>47265.9</v>
      </c>
      <c r="I42" s="61">
        <v>12019</v>
      </c>
      <c r="J42" s="61">
        <v>11871.5</v>
      </c>
      <c r="K42" s="61"/>
      <c r="L42" s="61"/>
      <c r="M42" s="61"/>
      <c r="N42" s="61"/>
      <c r="O42" s="61"/>
      <c r="P42" s="62"/>
      <c r="Q42" s="52"/>
      <c r="R42" s="85"/>
      <c r="S42" s="52"/>
      <c r="T42" s="52"/>
      <c r="U42" s="56"/>
      <c r="V42" s="58"/>
      <c r="W42" s="58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3:37" s="57" customFormat="1" ht="41.25" customHeight="1" x14ac:dyDescent="0.25">
      <c r="C43" s="55">
        <f t="shared" si="3"/>
        <v>34</v>
      </c>
      <c r="D43" s="78" t="s">
        <v>1295</v>
      </c>
      <c r="E43" s="79">
        <f t="shared" si="6"/>
        <v>72177</v>
      </c>
      <c r="F43" s="80">
        <f t="shared" si="6"/>
        <v>71484.5</v>
      </c>
      <c r="G43" s="63">
        <v>57353</v>
      </c>
      <c r="H43" s="61">
        <v>56849.3</v>
      </c>
      <c r="I43" s="61">
        <v>14824</v>
      </c>
      <c r="J43" s="61">
        <v>14635.2</v>
      </c>
      <c r="K43" s="61"/>
      <c r="L43" s="61"/>
      <c r="M43" s="61"/>
      <c r="N43" s="61"/>
      <c r="O43" s="61"/>
      <c r="P43" s="62"/>
      <c r="Q43" s="52"/>
      <c r="R43" s="85"/>
      <c r="S43" s="52"/>
      <c r="T43" s="52"/>
      <c r="U43" s="56"/>
      <c r="V43" s="58"/>
      <c r="W43" s="58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3:37" s="57" customFormat="1" ht="41.25" customHeight="1" x14ac:dyDescent="0.25">
      <c r="C44" s="55">
        <f t="shared" si="3"/>
        <v>35</v>
      </c>
      <c r="D44" s="78" t="s">
        <v>1329</v>
      </c>
      <c r="E44" s="79">
        <f t="shared" si="6"/>
        <v>814963</v>
      </c>
      <c r="F44" s="80">
        <f t="shared" si="6"/>
        <v>715565.8</v>
      </c>
      <c r="G44" s="63">
        <v>498876</v>
      </c>
      <c r="H44" s="61">
        <v>476985.5</v>
      </c>
      <c r="I44" s="61">
        <v>123471</v>
      </c>
      <c r="J44" s="61">
        <v>118977.8</v>
      </c>
      <c r="K44" s="61">
        <v>192616</v>
      </c>
      <c r="L44" s="61">
        <v>119602.5</v>
      </c>
      <c r="M44" s="61">
        <f>9000+4862</f>
        <v>13862</v>
      </c>
      <c r="N44" s="61">
        <f>6212.5+3239.4</f>
        <v>9451.9</v>
      </c>
      <c r="O44" s="61"/>
      <c r="P44" s="62"/>
      <c r="Q44" s="52"/>
      <c r="R44" s="104"/>
      <c r="S44" s="52"/>
      <c r="T44" s="52"/>
      <c r="U44" s="56"/>
      <c r="V44" s="58"/>
      <c r="W44" s="58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3:37" s="57" customFormat="1" ht="41.25" customHeight="1" x14ac:dyDescent="0.25">
      <c r="C45" s="55">
        <f t="shared" si="3"/>
        <v>36</v>
      </c>
      <c r="D45" s="78" t="s">
        <v>1337</v>
      </c>
      <c r="E45" s="79">
        <f t="shared" si="6"/>
        <v>17142933</v>
      </c>
      <c r="F45" s="80">
        <f t="shared" si="6"/>
        <v>13749415.4</v>
      </c>
      <c r="G45" s="63">
        <v>12864156</v>
      </c>
      <c r="H45" s="61">
        <v>10172687.800000001</v>
      </c>
      <c r="I45" s="61">
        <v>536226</v>
      </c>
      <c r="J45" s="61">
        <v>371991</v>
      </c>
      <c r="K45" s="61">
        <v>3742551</v>
      </c>
      <c r="L45" s="61">
        <v>3204736.6</v>
      </c>
      <c r="M45" s="61"/>
      <c r="N45" s="61"/>
      <c r="O45" s="61"/>
      <c r="P45" s="62"/>
      <c r="Q45" s="52"/>
      <c r="R45" s="85"/>
      <c r="S45" s="52"/>
      <c r="T45" s="52"/>
      <c r="U45" s="56"/>
      <c r="V45" s="58"/>
      <c r="W45" s="5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3:37" s="57" customFormat="1" ht="41.25" customHeight="1" x14ac:dyDescent="0.25">
      <c r="C46" s="55">
        <f t="shared" si="3"/>
        <v>37</v>
      </c>
      <c r="D46" s="78" t="s">
        <v>1344</v>
      </c>
      <c r="E46" s="79">
        <f t="shared" si="6"/>
        <v>374565</v>
      </c>
      <c r="F46" s="80">
        <f t="shared" si="6"/>
        <v>338389.3</v>
      </c>
      <c r="G46" s="63">
        <v>294000</v>
      </c>
      <c r="H46" s="61">
        <v>269500</v>
      </c>
      <c r="I46" s="61">
        <v>72765</v>
      </c>
      <c r="J46" s="61">
        <v>66194.7</v>
      </c>
      <c r="K46" s="61">
        <v>7800</v>
      </c>
      <c r="L46" s="61">
        <v>2694.6</v>
      </c>
      <c r="M46" s="61"/>
      <c r="N46" s="61"/>
      <c r="O46" s="61"/>
      <c r="P46" s="62"/>
      <c r="Q46" s="52"/>
      <c r="R46" s="104"/>
      <c r="S46" s="52"/>
      <c r="T46" s="52"/>
      <c r="U46" s="56"/>
      <c r="V46" s="109"/>
      <c r="W46" s="58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3:37" s="57" customFormat="1" ht="41.25" customHeight="1" x14ac:dyDescent="0.25">
      <c r="C47" s="55">
        <f t="shared" si="3"/>
        <v>38</v>
      </c>
      <c r="D47" s="78" t="s">
        <v>1338</v>
      </c>
      <c r="E47" s="79">
        <f t="shared" si="6"/>
        <v>1049348</v>
      </c>
      <c r="F47" s="80">
        <f t="shared" si="6"/>
        <v>804272.1</v>
      </c>
      <c r="G47" s="63">
        <v>765410</v>
      </c>
      <c r="H47" s="61">
        <v>599441.9</v>
      </c>
      <c r="I47" s="61">
        <v>189438</v>
      </c>
      <c r="J47" s="61">
        <v>128055.6</v>
      </c>
      <c r="K47" s="61">
        <v>94500</v>
      </c>
      <c r="L47" s="61">
        <v>76774.600000000006</v>
      </c>
      <c r="M47" s="61"/>
      <c r="N47" s="61"/>
      <c r="O47" s="61"/>
      <c r="P47" s="62"/>
      <c r="Q47" s="52"/>
      <c r="R47" s="85"/>
      <c r="S47" s="52"/>
      <c r="T47" s="52"/>
      <c r="U47" s="56"/>
      <c r="V47" s="58"/>
      <c r="W47" s="58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3:37" s="57" customFormat="1" ht="52.5" customHeight="1" x14ac:dyDescent="0.25">
      <c r="C48" s="55">
        <f>+C47+1</f>
        <v>39</v>
      </c>
      <c r="D48" s="78" t="s">
        <v>1339</v>
      </c>
      <c r="E48" s="79">
        <f t="shared" si="6"/>
        <v>754114</v>
      </c>
      <c r="F48" s="80">
        <f t="shared" si="6"/>
        <v>653903</v>
      </c>
      <c r="G48" s="63">
        <v>593113</v>
      </c>
      <c r="H48" s="61">
        <v>497660</v>
      </c>
      <c r="I48" s="61">
        <v>156501</v>
      </c>
      <c r="J48" s="61">
        <v>156243</v>
      </c>
      <c r="K48" s="61">
        <v>4500</v>
      </c>
      <c r="L48" s="61"/>
      <c r="M48" s="61"/>
      <c r="N48" s="61"/>
      <c r="O48" s="61"/>
      <c r="P48" s="62"/>
      <c r="Q48" s="52"/>
      <c r="R48" s="85"/>
      <c r="S48" s="52"/>
      <c r="T48" s="52"/>
      <c r="U48" s="56"/>
      <c r="V48" s="58"/>
      <c r="W48" s="58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3:37" s="57" customFormat="1" ht="52.5" customHeight="1" x14ac:dyDescent="0.25">
      <c r="C49" s="55">
        <f t="shared" si="3"/>
        <v>40</v>
      </c>
      <c r="D49" s="78" t="s">
        <v>1340</v>
      </c>
      <c r="E49" s="79">
        <f t="shared" si="6"/>
        <v>405024</v>
      </c>
      <c r="F49" s="80">
        <f t="shared" si="6"/>
        <v>373327</v>
      </c>
      <c r="G49" s="63">
        <v>321000</v>
      </c>
      <c r="H49" s="61">
        <v>295112.09999999998</v>
      </c>
      <c r="I49" s="61">
        <v>79449</v>
      </c>
      <c r="J49" s="61">
        <v>73778</v>
      </c>
      <c r="K49" s="61">
        <v>4575</v>
      </c>
      <c r="L49" s="61">
        <v>4436.8999999999996</v>
      </c>
      <c r="M49" s="61"/>
      <c r="N49" s="61"/>
      <c r="O49" s="61"/>
      <c r="P49" s="62"/>
      <c r="Q49" s="52"/>
      <c r="R49" s="85"/>
      <c r="S49" s="52"/>
      <c r="T49" s="52"/>
      <c r="U49" s="56"/>
      <c r="V49" s="109"/>
      <c r="W49" s="58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3:37" s="57" customFormat="1" ht="58.5" customHeight="1" x14ac:dyDescent="0.25">
      <c r="C50" s="55">
        <f>+C49+1</f>
        <v>41</v>
      </c>
      <c r="D50" s="78" t="s">
        <v>1341</v>
      </c>
      <c r="E50" s="79">
        <f>+G50+K50+O50+I50</f>
        <v>257864</v>
      </c>
      <c r="F50" s="80">
        <f>+H50+L50+P50+J50</f>
        <v>256277.59999999998</v>
      </c>
      <c r="G50" s="63">
        <v>101400</v>
      </c>
      <c r="H50" s="61">
        <v>101400</v>
      </c>
      <c r="I50" s="61">
        <v>25098</v>
      </c>
      <c r="J50" s="61">
        <v>25006.799999999999</v>
      </c>
      <c r="K50" s="61">
        <v>131366</v>
      </c>
      <c r="L50" s="61">
        <v>129870.8</v>
      </c>
      <c r="M50" s="61"/>
      <c r="N50" s="61"/>
      <c r="O50" s="61"/>
      <c r="P50" s="62"/>
      <c r="Q50" s="52"/>
      <c r="R50" s="85"/>
      <c r="S50" s="52"/>
      <c r="T50" s="52"/>
      <c r="U50" s="56"/>
      <c r="V50" s="58"/>
      <c r="W50" s="58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3:37" s="57" customFormat="1" ht="62.25" customHeight="1" x14ac:dyDescent="0.25">
      <c r="C51" s="55">
        <f t="shared" si="3"/>
        <v>42</v>
      </c>
      <c r="D51" s="78" t="s">
        <v>1361</v>
      </c>
      <c r="E51" s="79">
        <f>+G51+K51+O51+I51</f>
        <v>1381156649</v>
      </c>
      <c r="F51" s="80">
        <f t="shared" ref="F51:F60" si="9">+H51+L51+P51+J51</f>
        <v>147292945.62</v>
      </c>
      <c r="G51" s="63"/>
      <c r="H51" s="61"/>
      <c r="I51" s="61"/>
      <c r="J51" s="61"/>
      <c r="K51" s="61">
        <f>SUM(K52:K59)</f>
        <v>1381156649</v>
      </c>
      <c r="L51" s="61">
        <f>SUM(L52:L59)</f>
        <v>147292945.62</v>
      </c>
      <c r="M51" s="61"/>
      <c r="N51" s="61"/>
      <c r="O51" s="61"/>
      <c r="P51" s="62"/>
      <c r="Q51" s="52"/>
      <c r="R51" s="85"/>
      <c r="S51" s="52"/>
      <c r="T51" s="52"/>
      <c r="U51" s="56"/>
      <c r="V51" s="58"/>
      <c r="W51" s="58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3:37" s="57" customFormat="1" ht="62.25" hidden="1" customHeight="1" outlineLevel="1" x14ac:dyDescent="0.25">
      <c r="C52" s="87" t="s">
        <v>1362</v>
      </c>
      <c r="D52" s="88" t="s">
        <v>1353</v>
      </c>
      <c r="E52" s="89">
        <f t="shared" ref="E52:E53" si="10">+G52+K52+O52+I52</f>
        <v>1072700491</v>
      </c>
      <c r="F52" s="90">
        <f t="shared" ref="F52:F53" si="11">+H52+L52+P52+J52</f>
        <v>121889859.5</v>
      </c>
      <c r="G52" s="91"/>
      <c r="H52" s="92"/>
      <c r="I52" s="92"/>
      <c r="J52" s="92"/>
      <c r="K52" s="92">
        <v>1072700491</v>
      </c>
      <c r="L52" s="92">
        <v>121889859.5</v>
      </c>
      <c r="M52" s="92"/>
      <c r="N52" s="92"/>
      <c r="O52" s="92"/>
      <c r="P52" s="93"/>
      <c r="Q52" s="52"/>
      <c r="R52" s="85"/>
      <c r="S52" s="52"/>
      <c r="T52" s="52"/>
      <c r="U52" s="56"/>
      <c r="V52" s="58"/>
      <c r="W52" s="58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3:37" s="57" customFormat="1" ht="81" hidden="1" customHeight="1" outlineLevel="1" x14ac:dyDescent="0.25">
      <c r="C53" s="87" t="s">
        <v>1366</v>
      </c>
      <c r="D53" s="88" t="s">
        <v>1360</v>
      </c>
      <c r="E53" s="89">
        <f t="shared" si="10"/>
        <v>73977070</v>
      </c>
      <c r="F53" s="90">
        <f t="shared" si="11"/>
        <v>7741612.5999999996</v>
      </c>
      <c r="G53" s="91"/>
      <c r="H53" s="92"/>
      <c r="I53" s="92"/>
      <c r="J53" s="92"/>
      <c r="K53" s="92">
        <v>73977070</v>
      </c>
      <c r="L53" s="92">
        <v>7741612.5999999996</v>
      </c>
      <c r="M53" s="92"/>
      <c r="N53" s="92"/>
      <c r="O53" s="92"/>
      <c r="P53" s="93"/>
      <c r="Q53" s="52"/>
      <c r="R53" s="85"/>
      <c r="S53" s="52"/>
      <c r="T53" s="52"/>
      <c r="U53" s="56"/>
      <c r="V53" s="58"/>
      <c r="W53" s="58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3:37" s="57" customFormat="1" ht="62.25" hidden="1" customHeight="1" outlineLevel="1" x14ac:dyDescent="0.25">
      <c r="C54" s="87" t="s">
        <v>1367</v>
      </c>
      <c r="D54" s="88" t="s">
        <v>1354</v>
      </c>
      <c r="E54" s="89">
        <f t="shared" ref="E54:E59" si="12">+G54+K54+O54+I54</f>
        <v>31039500</v>
      </c>
      <c r="F54" s="90">
        <f t="shared" ref="F54:F59" si="13">+H54+L54+P54+J54</f>
        <v>8610931</v>
      </c>
      <c r="G54" s="91"/>
      <c r="H54" s="92"/>
      <c r="I54" s="92"/>
      <c r="J54" s="92"/>
      <c r="K54" s="92">
        <v>31039500</v>
      </c>
      <c r="L54" s="92">
        <v>8610931</v>
      </c>
      <c r="M54" s="92"/>
      <c r="N54" s="92"/>
      <c r="O54" s="92"/>
      <c r="P54" s="93"/>
      <c r="Q54" s="52"/>
      <c r="R54" s="85"/>
      <c r="S54" s="52"/>
      <c r="T54" s="52"/>
      <c r="U54" s="56"/>
      <c r="V54" s="58"/>
      <c r="W54" s="58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3:37" s="57" customFormat="1" ht="62.25" hidden="1" customHeight="1" outlineLevel="1" x14ac:dyDescent="0.25">
      <c r="C55" s="87" t="s">
        <v>1368</v>
      </c>
      <c r="D55" s="88" t="s">
        <v>1355</v>
      </c>
      <c r="E55" s="89">
        <f t="shared" si="12"/>
        <v>30000000</v>
      </c>
      <c r="F55" s="90">
        <f t="shared" si="13"/>
        <v>5152202</v>
      </c>
      <c r="G55" s="91"/>
      <c r="H55" s="92"/>
      <c r="I55" s="92"/>
      <c r="J55" s="92"/>
      <c r="K55" s="92">
        <v>30000000</v>
      </c>
      <c r="L55" s="92">
        <v>5152202</v>
      </c>
      <c r="M55" s="92"/>
      <c r="N55" s="92"/>
      <c r="O55" s="92"/>
      <c r="P55" s="93"/>
      <c r="Q55" s="52"/>
      <c r="R55" s="85"/>
      <c r="S55" s="52"/>
      <c r="T55" s="52"/>
      <c r="U55" s="56"/>
      <c r="V55" s="58"/>
      <c r="W55" s="58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3:37" s="57" customFormat="1" ht="62.25" hidden="1" customHeight="1" outlineLevel="1" x14ac:dyDescent="0.25">
      <c r="C56" s="87" t="s">
        <v>1365</v>
      </c>
      <c r="D56" s="88" t="s">
        <v>1356</v>
      </c>
      <c r="E56" s="89">
        <f t="shared" si="12"/>
        <v>31818000</v>
      </c>
      <c r="F56" s="90">
        <f t="shared" si="13"/>
        <v>0</v>
      </c>
      <c r="G56" s="91"/>
      <c r="H56" s="92"/>
      <c r="I56" s="92"/>
      <c r="J56" s="92"/>
      <c r="K56" s="92">
        <v>31818000</v>
      </c>
      <c r="L56" s="92">
        <v>0</v>
      </c>
      <c r="M56" s="92"/>
      <c r="N56" s="92"/>
      <c r="O56" s="92"/>
      <c r="P56" s="93"/>
      <c r="Q56" s="52"/>
      <c r="R56" s="85"/>
      <c r="S56" s="52"/>
      <c r="T56" s="52"/>
      <c r="U56" s="56"/>
      <c r="V56" s="58"/>
      <c r="W56" s="58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3:37" s="57" customFormat="1" ht="62.25" hidden="1" customHeight="1" outlineLevel="1" x14ac:dyDescent="0.25">
      <c r="C57" s="87" t="s">
        <v>1369</v>
      </c>
      <c r="D57" s="88" t="s">
        <v>1357</v>
      </c>
      <c r="E57" s="89">
        <f t="shared" si="12"/>
        <v>100000000</v>
      </c>
      <c r="F57" s="90">
        <f t="shared" si="13"/>
        <v>1144635</v>
      </c>
      <c r="G57" s="91"/>
      <c r="H57" s="92"/>
      <c r="I57" s="92"/>
      <c r="J57" s="92"/>
      <c r="K57" s="92">
        <v>100000000</v>
      </c>
      <c r="L57" s="92">
        <v>1144635</v>
      </c>
      <c r="M57" s="92"/>
      <c r="N57" s="92"/>
      <c r="O57" s="92"/>
      <c r="P57" s="93"/>
      <c r="Q57" s="52"/>
      <c r="R57" s="85"/>
      <c r="S57" s="52"/>
      <c r="T57" s="52"/>
      <c r="U57" s="56"/>
      <c r="V57" s="58"/>
      <c r="W57" s="58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3:37" s="57" customFormat="1" ht="62.25" hidden="1" customHeight="1" outlineLevel="1" x14ac:dyDescent="0.25">
      <c r="C58" s="87" t="s">
        <v>1363</v>
      </c>
      <c r="D58" s="88" t="s">
        <v>1358</v>
      </c>
      <c r="E58" s="89">
        <f t="shared" si="12"/>
        <v>0</v>
      </c>
      <c r="F58" s="90">
        <f t="shared" si="13"/>
        <v>0</v>
      </c>
      <c r="G58" s="91"/>
      <c r="H58" s="92"/>
      <c r="I58" s="92"/>
      <c r="J58" s="92"/>
      <c r="K58" s="92">
        <v>0</v>
      </c>
      <c r="L58" s="92">
        <v>0</v>
      </c>
      <c r="M58" s="92"/>
      <c r="N58" s="92"/>
      <c r="O58" s="92"/>
      <c r="P58" s="93"/>
      <c r="Q58" s="52"/>
      <c r="R58" s="85"/>
      <c r="S58" s="52"/>
      <c r="T58" s="52"/>
      <c r="U58" s="56"/>
      <c r="V58" s="58"/>
      <c r="W58" s="58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3:37" s="57" customFormat="1" ht="62.25" hidden="1" customHeight="1" outlineLevel="1" x14ac:dyDescent="0.25">
      <c r="C59" s="87" t="s">
        <v>1364</v>
      </c>
      <c r="D59" s="88" t="s">
        <v>1359</v>
      </c>
      <c r="E59" s="89">
        <f t="shared" si="12"/>
        <v>41621588</v>
      </c>
      <c r="F59" s="90">
        <f t="shared" si="13"/>
        <v>2753705.52</v>
      </c>
      <c r="G59" s="91"/>
      <c r="H59" s="92"/>
      <c r="I59" s="92"/>
      <c r="J59" s="92"/>
      <c r="K59" s="92">
        <v>41621588</v>
      </c>
      <c r="L59" s="92">
        <v>2753705.52</v>
      </c>
      <c r="M59" s="92"/>
      <c r="N59" s="92"/>
      <c r="O59" s="92"/>
      <c r="P59" s="93"/>
      <c r="Q59" s="52"/>
      <c r="R59" s="85"/>
      <c r="S59" s="52"/>
      <c r="T59" s="52"/>
      <c r="U59" s="56"/>
      <c r="V59" s="58"/>
      <c r="W59" s="58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3:37" s="57" customFormat="1" ht="62.25" customHeight="1" collapsed="1" x14ac:dyDescent="0.25">
      <c r="C60" s="110">
        <v>43</v>
      </c>
      <c r="D60" s="119" t="s">
        <v>1377</v>
      </c>
      <c r="E60" s="111">
        <f t="shared" ref="E60" si="14">+G60+K60+O60+I60</f>
        <v>17922003.300000001</v>
      </c>
      <c r="F60" s="112">
        <f t="shared" si="9"/>
        <v>12869076.213000001</v>
      </c>
      <c r="G60" s="113">
        <v>11263810</v>
      </c>
      <c r="H60" s="114">
        <v>8398886.7340000011</v>
      </c>
      <c r="I60" s="114">
        <v>2599117.7999999998</v>
      </c>
      <c r="J60" s="114">
        <v>1918656.1850000001</v>
      </c>
      <c r="K60" s="114">
        <v>4059075.5</v>
      </c>
      <c r="L60" s="114">
        <v>2551533.2939999998</v>
      </c>
      <c r="M60" s="114">
        <v>45800</v>
      </c>
      <c r="N60" s="114">
        <v>31522.822</v>
      </c>
      <c r="O60" s="114"/>
      <c r="P60" s="115"/>
      <c r="Q60" s="52"/>
      <c r="R60" s="86"/>
      <c r="S60" s="52"/>
      <c r="T60" s="52"/>
      <c r="U60" s="56"/>
      <c r="V60" s="58"/>
      <c r="W60" s="58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3:37" s="57" customFormat="1" ht="62.25" hidden="1" customHeight="1" outlineLevel="1" x14ac:dyDescent="0.25">
      <c r="C61" s="116" t="s">
        <v>1378</v>
      </c>
      <c r="D61" s="119" t="s">
        <v>1370</v>
      </c>
      <c r="E61" s="111">
        <f t="shared" ref="E61:E67" si="15">+G61+K61+O61+I61</f>
        <v>2352451</v>
      </c>
      <c r="F61" s="112">
        <f t="shared" ref="F61:F67" si="16">+H61+L61+P61+J61</f>
        <v>1671112.054</v>
      </c>
      <c r="G61" s="124">
        <v>984003</v>
      </c>
      <c r="H61" s="122">
        <v>756823.96299999999</v>
      </c>
      <c r="I61" s="122">
        <v>246000</v>
      </c>
      <c r="J61" s="122">
        <v>215633.821</v>
      </c>
      <c r="K61" s="122">
        <v>1122448</v>
      </c>
      <c r="L61" s="122">
        <v>698654.27</v>
      </c>
      <c r="M61" s="122">
        <v>36300</v>
      </c>
      <c r="N61" s="122">
        <v>26036.822</v>
      </c>
      <c r="O61" s="122"/>
      <c r="P61" s="123"/>
      <c r="Q61" s="52"/>
      <c r="R61" s="86"/>
      <c r="S61" s="52"/>
      <c r="T61" s="52"/>
      <c r="U61" s="56"/>
      <c r="V61" s="58"/>
      <c r="W61" s="58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</row>
    <row r="62" spans="3:37" s="57" customFormat="1" ht="62.25" hidden="1" customHeight="1" outlineLevel="1" x14ac:dyDescent="0.25">
      <c r="C62" s="116" t="s">
        <v>1382</v>
      </c>
      <c r="D62" s="119" t="s">
        <v>1371</v>
      </c>
      <c r="E62" s="111">
        <f t="shared" si="15"/>
        <v>973300</v>
      </c>
      <c r="F62" s="112">
        <f t="shared" si="16"/>
        <v>722659.45799999998</v>
      </c>
      <c r="G62" s="124">
        <v>661357</v>
      </c>
      <c r="H62" s="122">
        <v>574816.03399999999</v>
      </c>
      <c r="I62" s="122">
        <v>98533</v>
      </c>
      <c r="J62" s="122">
        <v>90843.335999999996</v>
      </c>
      <c r="K62" s="122">
        <v>213410</v>
      </c>
      <c r="L62" s="122">
        <v>57000.088000000003</v>
      </c>
      <c r="M62" s="122"/>
      <c r="N62" s="122"/>
      <c r="O62" s="122"/>
      <c r="P62" s="123"/>
      <c r="Q62" s="52"/>
      <c r="R62" s="86"/>
      <c r="S62" s="52"/>
      <c r="T62" s="52"/>
      <c r="U62" s="56"/>
      <c r="V62" s="58"/>
      <c r="W62" s="58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3:37" s="57" customFormat="1" ht="62.25" hidden="1" customHeight="1" outlineLevel="1" x14ac:dyDescent="0.25">
      <c r="C63" s="116" t="s">
        <v>1381</v>
      </c>
      <c r="D63" s="119" t="s">
        <v>1372</v>
      </c>
      <c r="E63" s="111">
        <f t="shared" si="15"/>
        <v>3864092</v>
      </c>
      <c r="F63" s="112">
        <f t="shared" si="16"/>
        <v>3122704.0469999998</v>
      </c>
      <c r="G63" s="124">
        <v>2713778</v>
      </c>
      <c r="H63" s="122">
        <v>2156423.0260000001</v>
      </c>
      <c r="I63" s="122">
        <v>542204</v>
      </c>
      <c r="J63" s="122">
        <v>428373.37199999997</v>
      </c>
      <c r="K63" s="122">
        <v>608110</v>
      </c>
      <c r="L63" s="122">
        <v>537907.64899999998</v>
      </c>
      <c r="M63" s="122">
        <v>5500</v>
      </c>
      <c r="N63" s="122">
        <v>5486</v>
      </c>
      <c r="O63" s="122"/>
      <c r="P63" s="123"/>
      <c r="Q63" s="52"/>
      <c r="R63" s="86"/>
      <c r="S63" s="52"/>
      <c r="T63" s="52"/>
      <c r="U63" s="56"/>
      <c r="V63" s="58"/>
      <c r="W63" s="58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3:37" s="57" customFormat="1" ht="62.25" hidden="1" customHeight="1" outlineLevel="1" x14ac:dyDescent="0.25">
      <c r="C64" s="116" t="s">
        <v>1383</v>
      </c>
      <c r="D64" s="119" t="s">
        <v>1373</v>
      </c>
      <c r="E64" s="111">
        <f t="shared" si="15"/>
        <v>2599257</v>
      </c>
      <c r="F64" s="112">
        <f t="shared" si="16"/>
        <v>1941849.2620000001</v>
      </c>
      <c r="G64" s="124">
        <v>1727961</v>
      </c>
      <c r="H64" s="122">
        <v>1404764.4280000001</v>
      </c>
      <c r="I64" s="122">
        <v>435775</v>
      </c>
      <c r="J64" s="122">
        <v>332005.50400000002</v>
      </c>
      <c r="K64" s="122">
        <v>435521</v>
      </c>
      <c r="L64" s="122">
        <v>205079.33</v>
      </c>
      <c r="M64" s="122"/>
      <c r="N64" s="122"/>
      <c r="O64" s="122"/>
      <c r="P64" s="123"/>
      <c r="Q64" s="52"/>
      <c r="R64" s="86"/>
      <c r="S64" s="52"/>
      <c r="T64" s="52"/>
      <c r="U64" s="56"/>
      <c r="V64" s="58"/>
      <c r="W64" s="58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3:37" s="57" customFormat="1" ht="62.25" hidden="1" customHeight="1" outlineLevel="1" x14ac:dyDescent="0.25">
      <c r="C65" s="116" t="s">
        <v>1384</v>
      </c>
      <c r="D65" s="119" t="s">
        <v>1374</v>
      </c>
      <c r="E65" s="111">
        <f t="shared" si="15"/>
        <v>3150310</v>
      </c>
      <c r="F65" s="112">
        <f t="shared" si="16"/>
        <v>2320304</v>
      </c>
      <c r="G65" s="124">
        <v>1901436</v>
      </c>
      <c r="H65" s="122">
        <v>1498215</v>
      </c>
      <c r="I65" s="122">
        <v>457110</v>
      </c>
      <c r="J65" s="122">
        <v>363668</v>
      </c>
      <c r="K65" s="122">
        <v>791764</v>
      </c>
      <c r="L65" s="122">
        <v>458421</v>
      </c>
      <c r="M65" s="122">
        <v>4000</v>
      </c>
      <c r="N65" s="122"/>
      <c r="O65" s="122"/>
      <c r="P65" s="123"/>
      <c r="Q65" s="52"/>
      <c r="R65" s="86"/>
      <c r="S65" s="52"/>
      <c r="T65" s="52"/>
      <c r="U65" s="56"/>
      <c r="V65" s="58"/>
      <c r="W65" s="5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3:37" s="57" customFormat="1" ht="62.25" hidden="1" customHeight="1" outlineLevel="1" x14ac:dyDescent="0.25">
      <c r="C66" s="116" t="s">
        <v>1379</v>
      </c>
      <c r="D66" s="119" t="s">
        <v>1375</v>
      </c>
      <c r="E66" s="111">
        <f t="shared" si="15"/>
        <v>2672364</v>
      </c>
      <c r="F66" s="112">
        <f t="shared" si="16"/>
        <v>1491114.7590000001</v>
      </c>
      <c r="G66" s="124">
        <v>1708867</v>
      </c>
      <c r="H66" s="122">
        <v>857846.99600000004</v>
      </c>
      <c r="I66" s="122">
        <v>428637</v>
      </c>
      <c r="J66" s="122">
        <v>212625.44099999999</v>
      </c>
      <c r="K66" s="122">
        <v>534860</v>
      </c>
      <c r="L66" s="122">
        <v>420642.32199999999</v>
      </c>
      <c r="M66" s="122"/>
      <c r="N66" s="122"/>
      <c r="O66" s="122"/>
      <c r="P66" s="123"/>
      <c r="Q66" s="52"/>
      <c r="R66" s="86"/>
      <c r="S66" s="52"/>
      <c r="T66" s="52"/>
      <c r="U66" s="56"/>
      <c r="V66" s="58"/>
      <c r="W66" s="58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3:37" s="57" customFormat="1" ht="62.25" hidden="1" customHeight="1" outlineLevel="1" x14ac:dyDescent="0.25">
      <c r="C67" s="116" t="s">
        <v>1380</v>
      </c>
      <c r="D67" s="119" t="s">
        <v>1376</v>
      </c>
      <c r="E67" s="111">
        <f t="shared" si="15"/>
        <v>2310229.2999999998</v>
      </c>
      <c r="F67" s="112">
        <f t="shared" si="16"/>
        <v>1599332.6329999999</v>
      </c>
      <c r="G67" s="124">
        <v>1566408</v>
      </c>
      <c r="H67" s="122">
        <v>1149997.287</v>
      </c>
      <c r="I67" s="122">
        <v>390858.8</v>
      </c>
      <c r="J67" s="122">
        <v>275506.71100000001</v>
      </c>
      <c r="K67" s="122">
        <v>352962.5</v>
      </c>
      <c r="L67" s="122">
        <v>173828.63500000001</v>
      </c>
      <c r="M67" s="122"/>
      <c r="N67" s="122"/>
      <c r="O67" s="122"/>
      <c r="P67" s="123"/>
      <c r="Q67" s="52"/>
      <c r="R67" s="86"/>
      <c r="S67" s="52"/>
      <c r="T67" s="52"/>
      <c r="U67" s="56"/>
      <c r="V67" s="58"/>
      <c r="W67" s="58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3:37" s="57" customFormat="1" ht="62.25" customHeight="1" collapsed="1" x14ac:dyDescent="0.25">
      <c r="C68" s="126">
        <v>44</v>
      </c>
      <c r="D68" s="136" t="s">
        <v>1440</v>
      </c>
      <c r="E68" s="128">
        <f t="shared" ref="E68" si="17">+G68+K68+O68+I68</f>
        <v>92296101.100999996</v>
      </c>
      <c r="F68" s="129">
        <f t="shared" ref="F68" si="18">+H68+L68+P68+J68</f>
        <v>65640091.082840003</v>
      </c>
      <c r="G68" s="130">
        <f>SUM(G69:G96)</f>
        <v>43688311.225000001</v>
      </c>
      <c r="H68" s="131">
        <f t="shared" ref="H68:N68" si="19">SUM(H69:H96)</f>
        <v>32958408.217380002</v>
      </c>
      <c r="I68" s="131">
        <f t="shared" si="19"/>
        <v>11124197.966</v>
      </c>
      <c r="J68" s="131">
        <f t="shared" si="19"/>
        <v>7793551.0398200005</v>
      </c>
      <c r="K68" s="131">
        <f t="shared" si="19"/>
        <v>37483591.909999996</v>
      </c>
      <c r="L68" s="131">
        <f t="shared" si="19"/>
        <v>24888131.82564</v>
      </c>
      <c r="M68" s="131">
        <f t="shared" si="19"/>
        <v>270231.59999999998</v>
      </c>
      <c r="N68" s="131">
        <f t="shared" si="19"/>
        <v>191283.21205000003</v>
      </c>
      <c r="O68" s="131"/>
      <c r="P68" s="141"/>
      <c r="Q68" s="52"/>
      <c r="R68" s="86"/>
      <c r="S68" s="52"/>
      <c r="T68" s="52"/>
      <c r="U68" s="56"/>
      <c r="V68" s="58"/>
      <c r="W68" s="58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3:37" s="57" customFormat="1" ht="62.25" hidden="1" customHeight="1" outlineLevel="1" x14ac:dyDescent="0.25">
      <c r="C69" s="134" t="s">
        <v>1385</v>
      </c>
      <c r="D69" s="135" t="s">
        <v>1441</v>
      </c>
      <c r="E69" s="137">
        <f t="shared" ref="E69" si="20">+G69+K69+O69+I69</f>
        <v>1026955</v>
      </c>
      <c r="F69" s="138">
        <f t="shared" ref="F69" si="21">+H69+L69+P69+J69</f>
        <v>972418.01100000006</v>
      </c>
      <c r="G69" s="120">
        <v>640000</v>
      </c>
      <c r="H69" s="121">
        <v>639987.49800000002</v>
      </c>
      <c r="I69" s="121">
        <v>160000</v>
      </c>
      <c r="J69" s="121">
        <v>157738.34</v>
      </c>
      <c r="K69" s="121">
        <v>226955</v>
      </c>
      <c r="L69" s="121">
        <v>174692.17300000001</v>
      </c>
      <c r="M69" s="121">
        <v>35000</v>
      </c>
      <c r="N69" s="121">
        <v>30336</v>
      </c>
      <c r="O69" s="139"/>
      <c r="P69" s="140"/>
      <c r="Q69" s="52"/>
      <c r="R69" s="86"/>
      <c r="S69" s="52"/>
      <c r="T69" s="52"/>
      <c r="U69" s="56"/>
      <c r="V69" s="58"/>
      <c r="W69" s="58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3:37" s="57" customFormat="1" ht="62.25" hidden="1" customHeight="1" outlineLevel="1" x14ac:dyDescent="0.25">
      <c r="C70" s="116" t="s">
        <v>1412</v>
      </c>
      <c r="D70" s="119" t="s">
        <v>1386</v>
      </c>
      <c r="E70" s="111">
        <f t="shared" ref="E70:E95" si="22">+G70+K70+O70+I70</f>
        <v>4659361</v>
      </c>
      <c r="F70" s="112">
        <f t="shared" ref="F70:F95" si="23">+H70+L70+P70+J70</f>
        <v>3424405.3420000002</v>
      </c>
      <c r="G70" s="124">
        <v>1469490</v>
      </c>
      <c r="H70" s="122">
        <v>1078907.0090000001</v>
      </c>
      <c r="I70" s="122">
        <v>436622.5</v>
      </c>
      <c r="J70" s="122">
        <v>249533.70800000001</v>
      </c>
      <c r="K70" s="122">
        <v>2753248.5</v>
      </c>
      <c r="L70" s="122">
        <v>2095964.625</v>
      </c>
      <c r="M70" s="122">
        <v>8760</v>
      </c>
      <c r="N70" s="122">
        <v>8757.2999999999993</v>
      </c>
      <c r="O70" s="114"/>
      <c r="P70" s="118"/>
      <c r="Q70" s="52"/>
      <c r="R70" s="86"/>
      <c r="S70" s="52"/>
      <c r="T70" s="52"/>
      <c r="U70" s="56"/>
      <c r="V70" s="58"/>
      <c r="W70" s="58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3:37" s="57" customFormat="1" ht="62.25" hidden="1" customHeight="1" outlineLevel="1" x14ac:dyDescent="0.25">
      <c r="C71" s="116" t="s">
        <v>1413</v>
      </c>
      <c r="D71" s="119" t="s">
        <v>1387</v>
      </c>
      <c r="E71" s="111">
        <f t="shared" si="22"/>
        <v>3835516</v>
      </c>
      <c r="F71" s="112">
        <f t="shared" si="23"/>
        <v>2023649.2159999998</v>
      </c>
      <c r="G71" s="120">
        <v>1889874</v>
      </c>
      <c r="H71" s="121">
        <v>938349.723</v>
      </c>
      <c r="I71" s="121">
        <v>472200</v>
      </c>
      <c r="J71" s="121">
        <v>208855.74799999999</v>
      </c>
      <c r="K71" s="121">
        <v>1473442</v>
      </c>
      <c r="L71" s="122">
        <v>876443.745</v>
      </c>
      <c r="M71" s="122">
        <v>3340</v>
      </c>
      <c r="N71" s="122">
        <v>2440.442</v>
      </c>
      <c r="O71" s="117"/>
      <c r="P71" s="118"/>
      <c r="Q71" s="52"/>
      <c r="R71" s="86"/>
      <c r="S71" s="52"/>
      <c r="T71" s="52"/>
      <c r="U71" s="56"/>
      <c r="V71" s="58"/>
      <c r="W71" s="58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3:37" s="57" customFormat="1" ht="62.25" hidden="1" customHeight="1" outlineLevel="1" x14ac:dyDescent="0.25">
      <c r="C72" s="116" t="s">
        <v>1414</v>
      </c>
      <c r="D72" s="119" t="s">
        <v>1388</v>
      </c>
      <c r="E72" s="111">
        <f t="shared" si="22"/>
        <v>3877768.6009999998</v>
      </c>
      <c r="F72" s="112">
        <f t="shared" si="23"/>
        <v>2476133.0879800003</v>
      </c>
      <c r="G72" s="124">
        <v>1777542.5009999999</v>
      </c>
      <c r="H72" s="122">
        <v>1161944.702</v>
      </c>
      <c r="I72" s="122">
        <v>444375</v>
      </c>
      <c r="J72" s="122">
        <v>265913.27600000001</v>
      </c>
      <c r="K72" s="122">
        <v>1655851.1</v>
      </c>
      <c r="L72" s="122">
        <v>1048275.1099800001</v>
      </c>
      <c r="M72" s="122">
        <v>11257.6</v>
      </c>
      <c r="N72" s="122">
        <v>7248.4830000000002</v>
      </c>
      <c r="O72" s="117"/>
      <c r="P72" s="118"/>
      <c r="Q72" s="52"/>
      <c r="R72" s="86"/>
      <c r="S72" s="52"/>
      <c r="T72" s="52"/>
      <c r="U72" s="56"/>
      <c r="V72" s="58"/>
      <c r="W72" s="58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3:37" s="57" customFormat="1" ht="62.25" hidden="1" customHeight="1" outlineLevel="1" x14ac:dyDescent="0.25">
      <c r="C73" s="116" t="s">
        <v>1415</v>
      </c>
      <c r="D73" s="119" t="s">
        <v>1389</v>
      </c>
      <c r="E73" s="111">
        <f t="shared" si="22"/>
        <v>3690094</v>
      </c>
      <c r="F73" s="112">
        <f t="shared" si="23"/>
        <v>2763298.3553499999</v>
      </c>
      <c r="G73" s="124">
        <v>1785000</v>
      </c>
      <c r="H73" s="122">
        <v>1314412.8370000001</v>
      </c>
      <c r="I73" s="122">
        <v>446253</v>
      </c>
      <c r="J73" s="122">
        <v>271177.73</v>
      </c>
      <c r="K73" s="122">
        <v>1458841</v>
      </c>
      <c r="L73" s="122">
        <v>1177707.7883499998</v>
      </c>
      <c r="M73" s="122">
        <v>7918</v>
      </c>
      <c r="N73" s="122">
        <v>1826.8113000000001</v>
      </c>
      <c r="O73" s="117"/>
      <c r="P73" s="118"/>
      <c r="Q73" s="52"/>
      <c r="R73" s="86"/>
      <c r="S73" s="52"/>
      <c r="T73" s="52"/>
      <c r="U73" s="56"/>
      <c r="V73" s="58"/>
      <c r="W73" s="58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3:37" s="57" customFormat="1" ht="62.25" hidden="1" customHeight="1" outlineLevel="1" x14ac:dyDescent="0.25">
      <c r="C74" s="116" t="s">
        <v>1416</v>
      </c>
      <c r="D74" s="119" t="s">
        <v>1390</v>
      </c>
      <c r="E74" s="111">
        <f t="shared" si="22"/>
        <v>3912047</v>
      </c>
      <c r="F74" s="112">
        <f t="shared" si="23"/>
        <v>2429416.3583400003</v>
      </c>
      <c r="G74" s="124">
        <v>1830000</v>
      </c>
      <c r="H74" s="122">
        <v>1149131.76024</v>
      </c>
      <c r="I74" s="122">
        <v>461500</v>
      </c>
      <c r="J74" s="122">
        <v>253631.37899999999</v>
      </c>
      <c r="K74" s="122">
        <v>1620547</v>
      </c>
      <c r="L74" s="122">
        <v>1026653.2191</v>
      </c>
      <c r="M74" s="122">
        <v>17500</v>
      </c>
      <c r="N74" s="122">
        <v>8883.84</v>
      </c>
      <c r="O74" s="117"/>
      <c r="P74" s="118"/>
      <c r="Q74" s="52"/>
      <c r="R74" s="86"/>
      <c r="S74" s="52"/>
      <c r="T74" s="52"/>
      <c r="U74" s="56"/>
      <c r="V74" s="58"/>
      <c r="W74" s="58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3:37" s="57" customFormat="1" ht="62.25" hidden="1" customHeight="1" outlineLevel="1" x14ac:dyDescent="0.25">
      <c r="C75" s="116" t="s">
        <v>1417</v>
      </c>
      <c r="D75" s="119" t="s">
        <v>1391</v>
      </c>
      <c r="E75" s="111">
        <f t="shared" si="22"/>
        <v>3747777</v>
      </c>
      <c r="F75" s="112">
        <f t="shared" si="23"/>
        <v>3113809.13552</v>
      </c>
      <c r="G75" s="124">
        <v>1792524</v>
      </c>
      <c r="H75" s="122">
        <v>1472168.081</v>
      </c>
      <c r="I75" s="122">
        <v>455631</v>
      </c>
      <c r="J75" s="122">
        <v>359356.91399999999</v>
      </c>
      <c r="K75" s="122">
        <v>1499622</v>
      </c>
      <c r="L75" s="122">
        <v>1282284.1405199999</v>
      </c>
      <c r="M75" s="122">
        <v>10400</v>
      </c>
      <c r="N75" s="122">
        <v>9533.2800000000007</v>
      </c>
      <c r="O75" s="117"/>
      <c r="P75" s="118"/>
      <c r="Q75" s="52"/>
      <c r="R75" s="86"/>
      <c r="S75" s="52"/>
      <c r="T75" s="52"/>
      <c r="U75" s="56"/>
      <c r="V75" s="58"/>
      <c r="W75" s="58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3:37" s="57" customFormat="1" ht="62.25" hidden="1" customHeight="1" outlineLevel="1" x14ac:dyDescent="0.25">
      <c r="C76" s="116" t="s">
        <v>1418</v>
      </c>
      <c r="D76" s="119" t="s">
        <v>1392</v>
      </c>
      <c r="E76" s="111">
        <f t="shared" si="22"/>
        <v>3618192</v>
      </c>
      <c r="F76" s="112">
        <f t="shared" si="23"/>
        <v>2685009.608</v>
      </c>
      <c r="G76" s="124">
        <v>1650000</v>
      </c>
      <c r="H76" s="122">
        <v>1472985.9669999999</v>
      </c>
      <c r="I76" s="122">
        <v>416600</v>
      </c>
      <c r="J76" s="122">
        <v>363470.60200000001</v>
      </c>
      <c r="K76" s="122">
        <v>1551592</v>
      </c>
      <c r="L76" s="122">
        <v>848553.03899999999</v>
      </c>
      <c r="M76" s="122">
        <v>8758</v>
      </c>
      <c r="N76" s="122">
        <v>4785.88</v>
      </c>
      <c r="O76" s="117"/>
      <c r="P76" s="118"/>
      <c r="Q76" s="52"/>
      <c r="R76" s="86"/>
      <c r="S76" s="52"/>
      <c r="T76" s="52"/>
      <c r="U76" s="56"/>
      <c r="V76" s="58"/>
      <c r="W76" s="58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3:37" s="57" customFormat="1" ht="62.25" hidden="1" customHeight="1" outlineLevel="1" x14ac:dyDescent="0.25">
      <c r="C77" s="116" t="s">
        <v>1419</v>
      </c>
      <c r="D77" s="119" t="s">
        <v>1393</v>
      </c>
      <c r="E77" s="111">
        <f t="shared" si="22"/>
        <v>3936806</v>
      </c>
      <c r="F77" s="112">
        <f t="shared" si="23"/>
        <v>2940902.2234</v>
      </c>
      <c r="G77" s="124">
        <v>1767699</v>
      </c>
      <c r="H77" s="122">
        <v>1256111.8389999999</v>
      </c>
      <c r="I77" s="122">
        <v>441924</v>
      </c>
      <c r="J77" s="122">
        <v>308223.685</v>
      </c>
      <c r="K77" s="122">
        <v>1727183</v>
      </c>
      <c r="L77" s="122">
        <v>1376566.6994</v>
      </c>
      <c r="M77" s="122">
        <v>7200</v>
      </c>
      <c r="N77" s="122">
        <v>7200</v>
      </c>
      <c r="O77" s="117"/>
      <c r="P77" s="118"/>
      <c r="Q77" s="52"/>
      <c r="R77" s="86"/>
      <c r="S77" s="52"/>
      <c r="T77" s="52"/>
      <c r="U77" s="56"/>
      <c r="V77" s="58"/>
      <c r="W77" s="58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3:37" s="57" customFormat="1" ht="62.25" hidden="1" customHeight="1" outlineLevel="1" x14ac:dyDescent="0.25">
      <c r="C78" s="116" t="s">
        <v>1420</v>
      </c>
      <c r="D78" s="119" t="s">
        <v>1394</v>
      </c>
      <c r="E78" s="111">
        <f t="shared" si="22"/>
        <v>4132784</v>
      </c>
      <c r="F78" s="112">
        <f t="shared" si="23"/>
        <v>2589138.335</v>
      </c>
      <c r="G78" s="124">
        <v>1913646</v>
      </c>
      <c r="H78" s="122">
        <v>1149573.4580000001</v>
      </c>
      <c r="I78" s="122">
        <v>487413</v>
      </c>
      <c r="J78" s="122">
        <v>250223.97700000001</v>
      </c>
      <c r="K78" s="122">
        <v>1731725</v>
      </c>
      <c r="L78" s="122">
        <v>1189340.8999999999</v>
      </c>
      <c r="M78" s="122">
        <v>11569</v>
      </c>
      <c r="N78" s="122">
        <v>7661</v>
      </c>
      <c r="O78" s="117"/>
      <c r="P78" s="118"/>
      <c r="Q78" s="52"/>
      <c r="R78" s="86"/>
      <c r="S78" s="52"/>
      <c r="T78" s="52"/>
      <c r="U78" s="56"/>
      <c r="V78" s="58"/>
      <c r="W78" s="58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3:37" s="57" customFormat="1" ht="62.25" hidden="1" customHeight="1" outlineLevel="1" x14ac:dyDescent="0.25">
      <c r="C79" s="116" t="s">
        <v>1421</v>
      </c>
      <c r="D79" s="119" t="s">
        <v>1395</v>
      </c>
      <c r="E79" s="111">
        <f t="shared" si="22"/>
        <v>3723383</v>
      </c>
      <c r="F79" s="112">
        <f t="shared" si="23"/>
        <v>1809069.2789999999</v>
      </c>
      <c r="G79" s="124">
        <v>1620000</v>
      </c>
      <c r="H79" s="122">
        <v>963166.85199999996</v>
      </c>
      <c r="I79" s="122">
        <v>412500</v>
      </c>
      <c r="J79" s="122">
        <v>230475.416</v>
      </c>
      <c r="K79" s="122">
        <v>1690883</v>
      </c>
      <c r="L79" s="122">
        <v>615427.01100000006</v>
      </c>
      <c r="M79" s="122">
        <v>9200</v>
      </c>
      <c r="N79" s="122">
        <v>0</v>
      </c>
      <c r="O79" s="117"/>
      <c r="P79" s="118"/>
      <c r="Q79" s="52"/>
      <c r="R79" s="86"/>
      <c r="S79" s="52"/>
      <c r="T79" s="52"/>
      <c r="U79" s="56"/>
      <c r="V79" s="58"/>
      <c r="W79" s="58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3:37" s="57" customFormat="1" ht="62.25" hidden="1" customHeight="1" outlineLevel="1" x14ac:dyDescent="0.25">
      <c r="C80" s="116" t="s">
        <v>1422</v>
      </c>
      <c r="D80" s="119" t="s">
        <v>1396</v>
      </c>
      <c r="E80" s="111">
        <f t="shared" si="22"/>
        <v>3628211</v>
      </c>
      <c r="F80" s="112">
        <f t="shared" si="23"/>
        <v>2831786.5612300001</v>
      </c>
      <c r="G80" s="124">
        <v>1742244</v>
      </c>
      <c r="H80" s="122">
        <v>1319335.023</v>
      </c>
      <c r="I80" s="122">
        <v>439561</v>
      </c>
      <c r="J80" s="122">
        <v>333759.72600000002</v>
      </c>
      <c r="K80" s="122">
        <v>1446406</v>
      </c>
      <c r="L80" s="122">
        <v>1178691.81223</v>
      </c>
      <c r="M80" s="122">
        <v>8257</v>
      </c>
      <c r="N80" s="122">
        <v>7256.7</v>
      </c>
      <c r="O80" s="117"/>
      <c r="P80" s="118"/>
      <c r="Q80" s="52"/>
      <c r="R80" s="86"/>
      <c r="S80" s="52"/>
      <c r="T80" s="52"/>
      <c r="U80" s="56"/>
      <c r="V80" s="58"/>
      <c r="W80" s="58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3:37" s="57" customFormat="1" ht="62.25" hidden="1" customHeight="1" outlineLevel="1" x14ac:dyDescent="0.25">
      <c r="C81" s="116" t="s">
        <v>1423</v>
      </c>
      <c r="D81" s="119" t="s">
        <v>1397</v>
      </c>
      <c r="E81" s="111">
        <f t="shared" si="22"/>
        <v>4009060</v>
      </c>
      <c r="F81" s="112">
        <f t="shared" si="23"/>
        <v>2561053.9360199999</v>
      </c>
      <c r="G81" s="124">
        <v>1962129</v>
      </c>
      <c r="H81" s="122">
        <v>1539934.5179999999</v>
      </c>
      <c r="I81" s="122">
        <v>494730</v>
      </c>
      <c r="J81" s="122">
        <v>335967.81900000002</v>
      </c>
      <c r="K81" s="122">
        <v>1552201</v>
      </c>
      <c r="L81" s="122">
        <v>685151.59901999997</v>
      </c>
      <c r="M81" s="122">
        <v>4030</v>
      </c>
      <c r="N81" s="122">
        <v>625.75</v>
      </c>
      <c r="O81" s="117"/>
      <c r="P81" s="118"/>
      <c r="Q81" s="52"/>
      <c r="R81" s="86"/>
      <c r="S81" s="52"/>
      <c r="T81" s="52"/>
      <c r="U81" s="56"/>
      <c r="V81" s="58"/>
      <c r="W81" s="58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3:37" s="57" customFormat="1" ht="62.25" hidden="1" customHeight="1" outlineLevel="1" x14ac:dyDescent="0.25">
      <c r="C82" s="116" t="s">
        <v>1424</v>
      </c>
      <c r="D82" s="119" t="s">
        <v>1398</v>
      </c>
      <c r="E82" s="111">
        <f t="shared" si="22"/>
        <v>3846433</v>
      </c>
      <c r="F82" s="112">
        <f t="shared" si="23"/>
        <v>2713066.3865499999</v>
      </c>
      <c r="G82" s="124">
        <v>1719888</v>
      </c>
      <c r="H82" s="122">
        <v>1428505.5530000001</v>
      </c>
      <c r="I82" s="122">
        <v>434742</v>
      </c>
      <c r="J82" s="122">
        <v>347612.39500000002</v>
      </c>
      <c r="K82" s="122">
        <v>1691803</v>
      </c>
      <c r="L82" s="122">
        <v>936948.43854999996</v>
      </c>
      <c r="M82" s="122">
        <v>20800</v>
      </c>
      <c r="N82" s="122">
        <v>13800</v>
      </c>
      <c r="O82" s="117"/>
      <c r="P82" s="118"/>
      <c r="Q82" s="52"/>
      <c r="R82" s="86"/>
      <c r="S82" s="52"/>
      <c r="T82" s="52"/>
      <c r="U82" s="56"/>
      <c r="V82" s="58"/>
      <c r="W82" s="58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3:37" s="57" customFormat="1" ht="62.25" hidden="1" customHeight="1" outlineLevel="1" x14ac:dyDescent="0.25">
      <c r="C83" s="116" t="s">
        <v>1425</v>
      </c>
      <c r="D83" s="119" t="s">
        <v>1399</v>
      </c>
      <c r="E83" s="111">
        <f t="shared" si="22"/>
        <v>3948904</v>
      </c>
      <c r="F83" s="112">
        <f t="shared" si="23"/>
        <v>1402483.669</v>
      </c>
      <c r="G83" s="124">
        <v>1756416</v>
      </c>
      <c r="H83" s="122">
        <v>1006129.508</v>
      </c>
      <c r="I83" s="122">
        <v>443004</v>
      </c>
      <c r="J83" s="122">
        <v>219759.875</v>
      </c>
      <c r="K83" s="122">
        <v>1749484</v>
      </c>
      <c r="L83" s="122">
        <v>176594.28599999999</v>
      </c>
      <c r="M83" s="122">
        <v>7220</v>
      </c>
      <c r="N83" s="122">
        <v>0</v>
      </c>
      <c r="O83" s="117"/>
      <c r="P83" s="118"/>
      <c r="Q83" s="52"/>
      <c r="R83" s="86"/>
      <c r="S83" s="52"/>
      <c r="T83" s="52"/>
      <c r="U83" s="56"/>
      <c r="V83" s="58"/>
      <c r="W83" s="58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3:37" s="57" customFormat="1" ht="62.25" hidden="1" customHeight="1" outlineLevel="1" x14ac:dyDescent="0.25">
      <c r="C84" s="116" t="s">
        <v>1426</v>
      </c>
      <c r="D84" s="119" t="s">
        <v>1400</v>
      </c>
      <c r="E84" s="111">
        <f t="shared" si="22"/>
        <v>5671017</v>
      </c>
      <c r="F84" s="112">
        <f t="shared" si="23"/>
        <v>3953818.88271</v>
      </c>
      <c r="G84" s="124">
        <v>3100000</v>
      </c>
      <c r="H84" s="122">
        <v>2146445.8701400002</v>
      </c>
      <c r="I84" s="122">
        <v>781550</v>
      </c>
      <c r="J84" s="122">
        <v>467338.28581999999</v>
      </c>
      <c r="K84" s="122">
        <v>1789467</v>
      </c>
      <c r="L84" s="122">
        <v>1340034.7267499999</v>
      </c>
      <c r="M84" s="122">
        <v>8980</v>
      </c>
      <c r="N84" s="122">
        <v>1772.4348</v>
      </c>
      <c r="O84" s="117"/>
      <c r="P84" s="118"/>
      <c r="Q84" s="52"/>
      <c r="R84" s="86"/>
      <c r="S84" s="52"/>
      <c r="T84" s="52"/>
      <c r="U84" s="56"/>
      <c r="V84" s="58"/>
      <c r="W84" s="58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3:37" s="57" customFormat="1" ht="62.25" hidden="1" customHeight="1" outlineLevel="1" x14ac:dyDescent="0.25">
      <c r="C85" s="116" t="s">
        <v>1427</v>
      </c>
      <c r="D85" s="119" t="s">
        <v>1401</v>
      </c>
      <c r="E85" s="111">
        <f t="shared" si="22"/>
        <v>6836580</v>
      </c>
      <c r="F85" s="112">
        <f t="shared" si="23"/>
        <v>6074741.3994899988</v>
      </c>
      <c r="G85" s="124">
        <v>3075000</v>
      </c>
      <c r="H85" s="122">
        <v>3016017.335</v>
      </c>
      <c r="I85" s="122">
        <v>768750</v>
      </c>
      <c r="J85" s="122">
        <v>744885.07700000005</v>
      </c>
      <c r="K85" s="122">
        <v>2992830</v>
      </c>
      <c r="L85" s="122">
        <v>2313838.9874899997</v>
      </c>
      <c r="M85" s="122">
        <v>25740</v>
      </c>
      <c r="N85" s="122">
        <v>25740</v>
      </c>
      <c r="O85" s="117"/>
      <c r="P85" s="118"/>
      <c r="Q85" s="52"/>
      <c r="R85" s="86"/>
      <c r="S85" s="52"/>
      <c r="T85" s="52"/>
      <c r="U85" s="56"/>
      <c r="V85" s="58"/>
      <c r="W85" s="58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3:37" s="57" customFormat="1" ht="62.25" hidden="1" customHeight="1" outlineLevel="1" x14ac:dyDescent="0.25">
      <c r="C86" s="116" t="s">
        <v>1428</v>
      </c>
      <c r="D86" s="119" t="s">
        <v>1402</v>
      </c>
      <c r="E86" s="111">
        <f t="shared" si="22"/>
        <v>2306880</v>
      </c>
      <c r="F86" s="112">
        <f t="shared" si="23"/>
        <v>1543637.7549999999</v>
      </c>
      <c r="G86" s="124">
        <v>1110000</v>
      </c>
      <c r="H86" s="122">
        <v>782897.64899999998</v>
      </c>
      <c r="I86" s="122">
        <v>277500</v>
      </c>
      <c r="J86" s="122">
        <v>182198.435</v>
      </c>
      <c r="K86" s="122">
        <v>919380</v>
      </c>
      <c r="L86" s="122">
        <v>578541.67099999997</v>
      </c>
      <c r="M86" s="122">
        <v>4200</v>
      </c>
      <c r="N86" s="122">
        <v>4198.95</v>
      </c>
      <c r="O86" s="117"/>
      <c r="P86" s="118"/>
      <c r="Q86" s="52"/>
      <c r="R86" s="86"/>
      <c r="S86" s="52"/>
      <c r="T86" s="52"/>
      <c r="U86" s="56"/>
      <c r="V86" s="58"/>
      <c r="W86" s="58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3:37" s="57" customFormat="1" ht="62.25" hidden="1" customHeight="1" outlineLevel="1" x14ac:dyDescent="0.25">
      <c r="C87" s="116" t="s">
        <v>1429</v>
      </c>
      <c r="D87" s="119" t="s">
        <v>1403</v>
      </c>
      <c r="E87" s="111">
        <f t="shared" si="22"/>
        <v>2317035</v>
      </c>
      <c r="F87" s="112">
        <f t="shared" si="23"/>
        <v>1846656.0090000001</v>
      </c>
      <c r="G87" s="124">
        <v>1206000</v>
      </c>
      <c r="H87" s="122">
        <v>1026890.296</v>
      </c>
      <c r="I87" s="122">
        <v>301500</v>
      </c>
      <c r="J87" s="122">
        <v>250941.992</v>
      </c>
      <c r="K87" s="122">
        <v>809535</v>
      </c>
      <c r="L87" s="122">
        <v>568823.72100000002</v>
      </c>
      <c r="M87" s="122">
        <v>5320</v>
      </c>
      <c r="N87" s="122">
        <v>4299.9949999999999</v>
      </c>
      <c r="O87" s="117"/>
      <c r="P87" s="118"/>
      <c r="Q87" s="52"/>
      <c r="R87" s="86"/>
      <c r="S87" s="52"/>
      <c r="T87" s="52"/>
      <c r="U87" s="56"/>
      <c r="V87" s="58"/>
      <c r="W87" s="58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3:37" s="57" customFormat="1" ht="62.25" hidden="1" customHeight="1" outlineLevel="1" x14ac:dyDescent="0.25">
      <c r="C88" s="116" t="s">
        <v>1430</v>
      </c>
      <c r="D88" s="119" t="s">
        <v>1404</v>
      </c>
      <c r="E88" s="111">
        <f t="shared" si="22"/>
        <v>1719200</v>
      </c>
      <c r="F88" s="112">
        <f t="shared" si="23"/>
        <v>1505448.746</v>
      </c>
      <c r="G88" s="124">
        <v>930000</v>
      </c>
      <c r="H88" s="122">
        <v>917810.06900000002</v>
      </c>
      <c r="I88" s="122">
        <v>232500</v>
      </c>
      <c r="J88" s="122">
        <v>226588.61799999999</v>
      </c>
      <c r="K88" s="122">
        <v>556700</v>
      </c>
      <c r="L88" s="122">
        <v>361050.05900000001</v>
      </c>
      <c r="M88" s="122">
        <v>3900</v>
      </c>
      <c r="N88" s="122">
        <v>3886</v>
      </c>
      <c r="O88" s="117"/>
      <c r="P88" s="118"/>
      <c r="Q88" s="52"/>
      <c r="R88" s="86"/>
      <c r="S88" s="52"/>
      <c r="T88" s="52"/>
      <c r="U88" s="56"/>
      <c r="V88" s="58"/>
      <c r="W88" s="58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3:37" s="57" customFormat="1" ht="62.25" hidden="1" customHeight="1" outlineLevel="1" x14ac:dyDescent="0.25">
      <c r="C89" s="116" t="s">
        <v>1431</v>
      </c>
      <c r="D89" s="119" t="s">
        <v>1405</v>
      </c>
      <c r="E89" s="111">
        <f t="shared" si="22"/>
        <v>1997415</v>
      </c>
      <c r="F89" s="112">
        <f t="shared" si="23"/>
        <v>1710665.0460299999</v>
      </c>
      <c r="G89" s="124">
        <v>931782.72400000005</v>
      </c>
      <c r="H89" s="122">
        <v>931781.80299999996</v>
      </c>
      <c r="I89" s="122">
        <v>293161.96600000001</v>
      </c>
      <c r="J89" s="122">
        <v>293161.96600000001</v>
      </c>
      <c r="K89" s="122">
        <v>772470.31</v>
      </c>
      <c r="L89" s="122">
        <v>485721.27703</v>
      </c>
      <c r="M89" s="122">
        <v>13250</v>
      </c>
      <c r="N89" s="122">
        <v>13231.887999999999</v>
      </c>
      <c r="O89" s="117"/>
      <c r="P89" s="118"/>
      <c r="Q89" s="52"/>
      <c r="R89" s="86"/>
      <c r="S89" s="52"/>
      <c r="T89" s="52"/>
      <c r="U89" s="56"/>
      <c r="V89" s="58"/>
      <c r="W89" s="58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3:37" s="57" customFormat="1" ht="62.25" hidden="1" customHeight="1" outlineLevel="1" x14ac:dyDescent="0.25">
      <c r="C90" s="116" t="s">
        <v>1432</v>
      </c>
      <c r="D90" s="119" t="s">
        <v>1406</v>
      </c>
      <c r="E90" s="111">
        <f t="shared" si="22"/>
        <v>2796366</v>
      </c>
      <c r="F90" s="112">
        <f t="shared" si="23"/>
        <v>2114676.3441900001</v>
      </c>
      <c r="G90" s="124">
        <v>1374246</v>
      </c>
      <c r="H90" s="122">
        <v>961970.04299999995</v>
      </c>
      <c r="I90" s="122">
        <v>344773</v>
      </c>
      <c r="J90" s="122">
        <v>277959.83799999999</v>
      </c>
      <c r="K90" s="122">
        <v>1077347</v>
      </c>
      <c r="L90" s="122">
        <v>874746.46319000004</v>
      </c>
      <c r="M90" s="122">
        <v>4668</v>
      </c>
      <c r="N90" s="122">
        <v>4398.3087500000001</v>
      </c>
      <c r="O90" s="117"/>
      <c r="P90" s="118"/>
      <c r="Q90" s="52"/>
      <c r="R90" s="86"/>
      <c r="S90" s="52"/>
      <c r="T90" s="52"/>
      <c r="U90" s="56"/>
      <c r="V90" s="58"/>
      <c r="W90" s="58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3:37" s="57" customFormat="1" ht="62.25" hidden="1" customHeight="1" outlineLevel="1" x14ac:dyDescent="0.25">
      <c r="C91" s="116" t="s">
        <v>1433</v>
      </c>
      <c r="D91" s="119" t="s">
        <v>1407</v>
      </c>
      <c r="E91" s="111">
        <f t="shared" si="22"/>
        <v>2072509</v>
      </c>
      <c r="F91" s="112">
        <f t="shared" si="23"/>
        <v>1341654.6232399999</v>
      </c>
      <c r="G91" s="124">
        <v>1176000</v>
      </c>
      <c r="H91" s="122">
        <v>739259.39</v>
      </c>
      <c r="I91" s="122">
        <v>296700</v>
      </c>
      <c r="J91" s="122">
        <v>159894.37899999999</v>
      </c>
      <c r="K91" s="122">
        <v>599809</v>
      </c>
      <c r="L91" s="122">
        <v>442500.85424000002</v>
      </c>
      <c r="M91" s="122">
        <v>6750</v>
      </c>
      <c r="N91" s="122">
        <v>3740</v>
      </c>
      <c r="O91" s="117"/>
      <c r="P91" s="118"/>
      <c r="Q91" s="52"/>
      <c r="R91" s="86"/>
      <c r="S91" s="52"/>
      <c r="T91" s="52"/>
      <c r="U91" s="56"/>
      <c r="V91" s="58"/>
      <c r="W91" s="58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3:37" s="57" customFormat="1" ht="62.25" hidden="1" customHeight="1" outlineLevel="1" x14ac:dyDescent="0.25">
      <c r="C92" s="116" t="s">
        <v>1434</v>
      </c>
      <c r="D92" s="119" t="s">
        <v>1408</v>
      </c>
      <c r="E92" s="111">
        <f t="shared" si="22"/>
        <v>2851629</v>
      </c>
      <c r="F92" s="112">
        <f t="shared" si="23"/>
        <v>2543176.0860199998</v>
      </c>
      <c r="G92" s="124">
        <v>1547700</v>
      </c>
      <c r="H92" s="122">
        <v>1460632.5819999999</v>
      </c>
      <c r="I92" s="122">
        <v>395100</v>
      </c>
      <c r="J92" s="122">
        <v>356581.09600000002</v>
      </c>
      <c r="K92" s="122">
        <v>908829</v>
      </c>
      <c r="L92" s="122">
        <v>725962.40801999997</v>
      </c>
      <c r="M92" s="122">
        <v>6300</v>
      </c>
      <c r="N92" s="122">
        <v>4190</v>
      </c>
      <c r="O92" s="117"/>
      <c r="P92" s="118"/>
      <c r="Q92" s="52"/>
      <c r="R92" s="86"/>
      <c r="S92" s="52"/>
      <c r="T92" s="52"/>
      <c r="U92" s="56"/>
      <c r="V92" s="58"/>
      <c r="W92" s="58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3:37" s="57" customFormat="1" ht="62.25" hidden="1" customHeight="1" outlineLevel="1" x14ac:dyDescent="0.25">
      <c r="C93" s="116" t="s">
        <v>1435</v>
      </c>
      <c r="D93" s="119" t="s">
        <v>1409</v>
      </c>
      <c r="E93" s="111">
        <f t="shared" si="22"/>
        <v>2222370</v>
      </c>
      <c r="F93" s="112">
        <f t="shared" si="23"/>
        <v>1616748.1429999999</v>
      </c>
      <c r="G93" s="124">
        <v>1230000</v>
      </c>
      <c r="H93" s="122">
        <v>911226.51899999997</v>
      </c>
      <c r="I93" s="122">
        <v>307500</v>
      </c>
      <c r="J93" s="122">
        <v>189056.04199999999</v>
      </c>
      <c r="K93" s="122">
        <v>684870</v>
      </c>
      <c r="L93" s="122">
        <v>516465.58199999999</v>
      </c>
      <c r="M93" s="122"/>
      <c r="N93" s="122"/>
      <c r="O93" s="117"/>
      <c r="P93" s="118"/>
      <c r="Q93" s="52"/>
      <c r="R93" s="86"/>
      <c r="S93" s="52"/>
      <c r="T93" s="52"/>
      <c r="U93" s="56"/>
      <c r="V93" s="58"/>
      <c r="W93" s="58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</row>
    <row r="94" spans="3:37" s="57" customFormat="1" ht="62.25" hidden="1" customHeight="1" outlineLevel="1" x14ac:dyDescent="0.25">
      <c r="C94" s="116" t="s">
        <v>1436</v>
      </c>
      <c r="D94" s="119" t="s">
        <v>1410</v>
      </c>
      <c r="E94" s="111">
        <f t="shared" si="22"/>
        <v>2479310</v>
      </c>
      <c r="F94" s="112">
        <f t="shared" si="23"/>
        <v>2171191.7109000003</v>
      </c>
      <c r="G94" s="124">
        <v>971500</v>
      </c>
      <c r="H94" s="122">
        <v>925047.52500000002</v>
      </c>
      <c r="I94" s="122">
        <v>245000</v>
      </c>
      <c r="J94" s="122">
        <v>212803.95</v>
      </c>
      <c r="K94" s="122">
        <v>1262810</v>
      </c>
      <c r="L94" s="122">
        <v>1033340.2359</v>
      </c>
      <c r="M94" s="122">
        <v>5770</v>
      </c>
      <c r="N94" s="122">
        <v>3748.5</v>
      </c>
      <c r="O94" s="117"/>
      <c r="P94" s="118"/>
      <c r="Q94" s="52"/>
      <c r="R94" s="86"/>
      <c r="S94" s="52"/>
      <c r="T94" s="52"/>
      <c r="U94" s="56"/>
      <c r="V94" s="58"/>
      <c r="W94" s="58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3:37" s="57" customFormat="1" ht="62.25" hidden="1" customHeight="1" outlineLevel="1" x14ac:dyDescent="0.25">
      <c r="C95" s="116" t="s">
        <v>1437</v>
      </c>
      <c r="D95" s="119" t="s">
        <v>1411</v>
      </c>
      <c r="E95" s="111">
        <f t="shared" si="22"/>
        <v>2688740.5</v>
      </c>
      <c r="F95" s="112">
        <f t="shared" si="23"/>
        <v>2125476.1188599998</v>
      </c>
      <c r="G95" s="124">
        <v>1256490</v>
      </c>
      <c r="H95" s="122">
        <v>1017097.57</v>
      </c>
      <c r="I95" s="122">
        <v>317322.5</v>
      </c>
      <c r="J95" s="122">
        <v>221655.15900000001</v>
      </c>
      <c r="K95" s="122">
        <v>1114928</v>
      </c>
      <c r="L95" s="122">
        <v>886723.38986</v>
      </c>
      <c r="M95" s="122">
        <v>6869</v>
      </c>
      <c r="N95" s="122">
        <v>5938.0492000000004</v>
      </c>
      <c r="O95" s="117"/>
      <c r="P95" s="118"/>
      <c r="Q95" s="52"/>
      <c r="R95" s="86"/>
      <c r="S95" s="52"/>
      <c r="T95" s="52"/>
      <c r="U95" s="56"/>
      <c r="V95" s="58"/>
      <c r="W95" s="58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3:37" s="57" customFormat="1" ht="62.25" hidden="1" customHeight="1" outlineLevel="1" x14ac:dyDescent="0.25">
      <c r="C96" s="126" t="s">
        <v>1439</v>
      </c>
      <c r="D96" s="127" t="s">
        <v>1438</v>
      </c>
      <c r="E96" s="128">
        <f t="shared" ref="E96" si="24">+G96+K96+O96+I96</f>
        <v>743758</v>
      </c>
      <c r="F96" s="129">
        <f t="shared" ref="F96" si="25">+H96+L96+P96+J96</f>
        <v>356560.71401000005</v>
      </c>
      <c r="G96" s="130">
        <v>463140</v>
      </c>
      <c r="H96" s="131">
        <v>230687.23800000001</v>
      </c>
      <c r="I96" s="131">
        <v>115785</v>
      </c>
      <c r="J96" s="131">
        <v>54785.612000000001</v>
      </c>
      <c r="K96" s="131">
        <v>164833</v>
      </c>
      <c r="L96" s="131">
        <v>71087.864010000005</v>
      </c>
      <c r="M96" s="131">
        <v>7275</v>
      </c>
      <c r="N96" s="131">
        <v>5783.6</v>
      </c>
      <c r="O96" s="132"/>
      <c r="P96" s="133"/>
      <c r="Q96" s="52"/>
      <c r="R96" s="86"/>
      <c r="S96" s="52"/>
      <c r="T96" s="52"/>
      <c r="U96" s="56"/>
      <c r="V96" s="58"/>
      <c r="W96" s="58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5:23" collapsed="1" x14ac:dyDescent="0.25"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9" spans="5:23" ht="34.5" customHeight="1" x14ac:dyDescent="0.25"/>
    <row r="100" spans="5:23" ht="34.5" customHeight="1" x14ac:dyDescent="0.25">
      <c r="E100" s="56"/>
      <c r="F100" s="56"/>
    </row>
    <row r="101" spans="5:23" ht="34.5" customHeight="1" x14ac:dyDescent="0.25"/>
    <row r="102" spans="5:23" ht="34.5" customHeight="1" x14ac:dyDescent="0.25">
      <c r="W102" s="58"/>
    </row>
    <row r="103" spans="5:23" ht="34.5" customHeight="1" x14ac:dyDescent="0.25"/>
    <row r="104" spans="5:23" ht="34.5" customHeight="1" x14ac:dyDescent="0.25"/>
    <row r="105" spans="5:23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3" fitToHeight="2" orientation="landscape" r:id="rId1"/>
  <ignoredErrors>
    <ignoredError sqref="K51:L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89" t="s">
        <v>164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30" x14ac:dyDescent="0.25">
      <c r="A2" s="190" t="s">
        <v>165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 t="s">
        <v>166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4" spans="1:30" x14ac:dyDescent="0.25">
      <c r="A4" s="183" t="s">
        <v>167</v>
      </c>
      <c r="B4" s="183" t="s">
        <v>168</v>
      </c>
      <c r="C4" s="1"/>
      <c r="D4" s="1"/>
      <c r="E4" s="1"/>
      <c r="F4" s="183" t="s">
        <v>169</v>
      </c>
      <c r="G4" s="183" t="s">
        <v>170</v>
      </c>
      <c r="H4" s="183" t="s">
        <v>171</v>
      </c>
      <c r="I4" s="183" t="s">
        <v>172</v>
      </c>
      <c r="J4" s="183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86" t="s">
        <v>178</v>
      </c>
      <c r="P4" s="187"/>
      <c r="Q4" s="188"/>
      <c r="R4" s="183" t="s">
        <v>179</v>
      </c>
      <c r="S4" s="186" t="s">
        <v>180</v>
      </c>
      <c r="T4" s="187"/>
      <c r="U4" s="188"/>
      <c r="V4" s="183" t="s">
        <v>181</v>
      </c>
      <c r="W4" s="183" t="s">
        <v>182</v>
      </c>
      <c r="X4" s="186" t="s">
        <v>183</v>
      </c>
      <c r="Y4" s="188"/>
      <c r="Z4" s="183" t="s">
        <v>184</v>
      </c>
      <c r="AA4" s="183" t="s">
        <v>185</v>
      </c>
      <c r="AB4" s="183" t="s">
        <v>186</v>
      </c>
      <c r="AC4" s="183" t="s">
        <v>187</v>
      </c>
      <c r="AD4" s="183" t="s">
        <v>188</v>
      </c>
    </row>
    <row r="5" spans="1:30" x14ac:dyDescent="0.25">
      <c r="A5" s="184"/>
      <c r="B5" s="184"/>
      <c r="C5" s="3"/>
      <c r="D5" s="3"/>
      <c r="E5" s="3"/>
      <c r="F5" s="184"/>
      <c r="G5" s="184"/>
      <c r="H5" s="184"/>
      <c r="I5" s="184"/>
      <c r="J5" s="184"/>
      <c r="K5" s="3" t="s">
        <v>189</v>
      </c>
      <c r="L5" s="4" t="s">
        <v>189</v>
      </c>
      <c r="M5" s="3" t="s">
        <v>189</v>
      </c>
      <c r="N5" s="3" t="s">
        <v>189</v>
      </c>
      <c r="O5" s="183">
        <f>+SUBTOTAL(9,O10:O152)/1000</f>
        <v>139140.95300000001</v>
      </c>
      <c r="P5" s="183" t="s">
        <v>190</v>
      </c>
      <c r="Q5" s="183" t="s">
        <v>191</v>
      </c>
      <c r="R5" s="184"/>
      <c r="S5" s="183" t="s">
        <v>192</v>
      </c>
      <c r="T5" s="1" t="s">
        <v>193</v>
      </c>
      <c r="U5" s="183" t="s">
        <v>194</v>
      </c>
      <c r="V5" s="184"/>
      <c r="W5" s="184"/>
      <c r="X5" s="183" t="s">
        <v>195</v>
      </c>
      <c r="Y5" s="183" t="s">
        <v>196</v>
      </c>
      <c r="Z5" s="184"/>
      <c r="AA5" s="184"/>
      <c r="AB5" s="184"/>
      <c r="AC5" s="184"/>
      <c r="AD5" s="184"/>
    </row>
    <row r="6" spans="1:30" x14ac:dyDescent="0.25">
      <c r="A6" s="184"/>
      <c r="B6" s="184"/>
      <c r="C6" s="3"/>
      <c r="D6" s="3"/>
      <c r="E6" s="3"/>
      <c r="F6" s="184"/>
      <c r="G6" s="184"/>
      <c r="H6" s="184"/>
      <c r="I6" s="184"/>
      <c r="J6" s="184"/>
      <c r="K6" s="3"/>
      <c r="L6" s="4"/>
      <c r="M6" s="3"/>
      <c r="N6" s="3"/>
      <c r="O6" s="184"/>
      <c r="P6" s="184"/>
      <c r="Q6" s="184"/>
      <c r="R6" s="184"/>
      <c r="S6" s="184"/>
      <c r="T6" s="3" t="s">
        <v>197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30" x14ac:dyDescent="0.25">
      <c r="A7" s="184"/>
      <c r="B7" s="184"/>
      <c r="C7" s="3"/>
      <c r="D7" s="3"/>
      <c r="E7" s="3"/>
      <c r="F7" s="184"/>
      <c r="G7" s="184"/>
      <c r="H7" s="184"/>
      <c r="I7" s="184"/>
      <c r="J7" s="184"/>
      <c r="K7" s="3"/>
      <c r="L7" s="4"/>
      <c r="M7" s="3"/>
      <c r="N7" s="3"/>
      <c r="O7" s="184"/>
      <c r="P7" s="184"/>
      <c r="Q7" s="184"/>
      <c r="R7" s="184"/>
      <c r="S7" s="184"/>
      <c r="T7" s="3" t="s">
        <v>198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0" x14ac:dyDescent="0.25">
      <c r="A8" s="185"/>
      <c r="B8" s="185"/>
      <c r="C8" s="5"/>
      <c r="D8" s="5"/>
      <c r="E8" s="5"/>
      <c r="F8" s="185"/>
      <c r="G8" s="185"/>
      <c r="H8" s="185"/>
      <c r="I8" s="185"/>
      <c r="J8" s="185"/>
      <c r="K8" s="5"/>
      <c r="L8" s="6"/>
      <c r="M8" s="5"/>
      <c r="N8" s="5"/>
      <c r="O8" s="185"/>
      <c r="P8" s="185"/>
      <c r="Q8" s="185"/>
      <c r="R8" s="185"/>
      <c r="S8" s="185"/>
      <c r="T8" s="5" t="s">
        <v>199</v>
      </c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 xr:uid="{00000000-0009-0000-0000-000002000000}">
    <filterColumn colId="4">
      <filters>
        <filter val="Сақлаш"/>
      </filters>
    </filterColumn>
    <sortState xmlns:xlrd2="http://schemas.microsoft.com/office/spreadsheetml/2017/richdata2"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2024 йил 1-чорак</vt:lpstr>
      <vt:lpstr>Шартномалар</vt:lpstr>
      <vt:lpstr>'2024 йил 1-чорак'!Заголовки_для_печати</vt:lpstr>
      <vt:lpstr>'Йиллик параметр'!Заголовки_для_печати</vt:lpstr>
      <vt:lpstr>'2024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2024-04-08T10:47:30Z</dcterms:modified>
</cp:coreProperties>
</file>